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19440" windowHeight="13176" activeTab="3"/>
  </bookViews>
  <sheets>
    <sheet name="Naslovna" sheetId="1" r:id="rId1"/>
    <sheet name="Opći dio" sheetId="2" r:id="rId2"/>
    <sheet name="Posebni dio" sheetId="3" r:id="rId3"/>
    <sheet name="Ekonomska klasifikacija" sheetId="4" r:id="rId4"/>
    <sheet name="Funkcijska klasifikacija" sheetId="5" r:id="rId5"/>
    <sheet name="List1" sheetId="6" r:id="rId6"/>
  </sheets>
  <calcPr calcId="125725" iterateDelta="1E-4"/>
</workbook>
</file>

<file path=xl/calcChain.xml><?xml version="1.0" encoding="utf-8"?>
<calcChain xmlns="http://schemas.openxmlformats.org/spreadsheetml/2006/main">
  <c r="E18" i="5"/>
  <c r="F18"/>
  <c r="G18"/>
  <c r="K18" s="1"/>
  <c r="H18"/>
  <c r="D18"/>
  <c r="E17"/>
  <c r="F17"/>
  <c r="J17" s="1"/>
  <c r="G17"/>
  <c r="H17"/>
  <c r="L17" s="1"/>
  <c r="D17"/>
  <c r="E16"/>
  <c r="I16" s="1"/>
  <c r="F16"/>
  <c r="G16"/>
  <c r="L16" s="1"/>
  <c r="H16"/>
  <c r="D16"/>
  <c r="E15"/>
  <c r="F15"/>
  <c r="G15"/>
  <c r="K15" s="1"/>
  <c r="H15"/>
  <c r="D15"/>
  <c r="E14"/>
  <c r="F14"/>
  <c r="J14" s="1"/>
  <c r="G14"/>
  <c r="H14"/>
  <c r="L14" s="1"/>
  <c r="D14"/>
  <c r="E13"/>
  <c r="F13"/>
  <c r="G13"/>
  <c r="K13" s="1"/>
  <c r="H13"/>
  <c r="D13"/>
  <c r="E12"/>
  <c r="F12"/>
  <c r="K12" s="1"/>
  <c r="G12"/>
  <c r="H12"/>
  <c r="L12" s="1"/>
  <c r="D12"/>
  <c r="E11"/>
  <c r="F11"/>
  <c r="G11"/>
  <c r="K11" s="1"/>
  <c r="H11"/>
  <c r="D11"/>
  <c r="E9"/>
  <c r="F9"/>
  <c r="F8" s="1"/>
  <c r="G9"/>
  <c r="G8" s="1"/>
  <c r="H9"/>
  <c r="H8" s="1"/>
  <c r="D9"/>
  <c r="D8" s="1"/>
  <c r="H19"/>
  <c r="L19" s="1"/>
  <c r="G19"/>
  <c r="K19" s="1"/>
  <c r="F19"/>
  <c r="J19" s="1"/>
  <c r="E19"/>
  <c r="I19" s="1"/>
  <c r="D19"/>
  <c r="J480" i="3"/>
  <c r="K480"/>
  <c r="L480"/>
  <c r="L481"/>
  <c r="J482"/>
  <c r="K482"/>
  <c r="L482"/>
  <c r="J483"/>
  <c r="K483"/>
  <c r="L483"/>
  <c r="J484"/>
  <c r="J485"/>
  <c r="K485"/>
  <c r="L485"/>
  <c r="J487"/>
  <c r="K487"/>
  <c r="J488"/>
  <c r="K488"/>
  <c r="L488"/>
  <c r="G56" i="2"/>
  <c r="H56"/>
  <c r="G420" i="3"/>
  <c r="G419" s="1"/>
  <c r="G418" s="1"/>
  <c r="G417" s="1"/>
  <c r="G416" s="1"/>
  <c r="G397"/>
  <c r="G396" s="1"/>
  <c r="G395" s="1"/>
  <c r="G394" s="1"/>
  <c r="G393" s="1"/>
  <c r="G376"/>
  <c r="G375" s="1"/>
  <c r="G372" s="1"/>
  <c r="G363"/>
  <c r="G362" s="1"/>
  <c r="G361" s="1"/>
  <c r="G360" s="1"/>
  <c r="G359" s="1"/>
  <c r="G356"/>
  <c r="H339"/>
  <c r="G337"/>
  <c r="G323"/>
  <c r="G322" s="1"/>
  <c r="H304"/>
  <c r="H303" s="1"/>
  <c r="H302" s="1"/>
  <c r="H301" s="1"/>
  <c r="H300" s="1"/>
  <c r="G294"/>
  <c r="G293" s="1"/>
  <c r="G290" s="1"/>
  <c r="G289" s="1"/>
  <c r="G291" s="1"/>
  <c r="G278"/>
  <c r="H262"/>
  <c r="G248"/>
  <c r="G247" s="1"/>
  <c r="G243" s="1"/>
  <c r="G242" s="1"/>
  <c r="H169"/>
  <c r="H136"/>
  <c r="H135" s="1"/>
  <c r="G111"/>
  <c r="G110" s="1"/>
  <c r="G98"/>
  <c r="G89"/>
  <c r="G88" s="1"/>
  <c r="G82"/>
  <c r="G81" s="1"/>
  <c r="G59"/>
  <c r="G42"/>
  <c r="G16" i="4" s="1"/>
  <c r="G23" i="3"/>
  <c r="G22" s="1"/>
  <c r="G21" s="1"/>
  <c r="G20" s="1"/>
  <c r="G19" s="1"/>
  <c r="G18" s="1"/>
  <c r="G15"/>
  <c r="G14" s="1"/>
  <c r="G13" s="1"/>
  <c r="G12" s="1"/>
  <c r="G11" s="1"/>
  <c r="G10" s="1"/>
  <c r="G16"/>
  <c r="G17"/>
  <c r="G24"/>
  <c r="G34"/>
  <c r="G35"/>
  <c r="H35" s="1"/>
  <c r="G36"/>
  <c r="G38"/>
  <c r="G39"/>
  <c r="G40"/>
  <c r="G41"/>
  <c r="G43"/>
  <c r="G49"/>
  <c r="G55"/>
  <c r="G54" s="1"/>
  <c r="G53" s="1"/>
  <c r="G56"/>
  <c r="G60"/>
  <c r="G66"/>
  <c r="G74"/>
  <c r="G73" s="1"/>
  <c r="G75"/>
  <c r="G76"/>
  <c r="G78"/>
  <c r="G79"/>
  <c r="G80"/>
  <c r="G83"/>
  <c r="G90"/>
  <c r="H90" s="1"/>
  <c r="H89" s="1"/>
  <c r="H88" s="1"/>
  <c r="G92"/>
  <c r="G57" i="2" s="1"/>
  <c r="G99" i="3"/>
  <c r="G101"/>
  <c r="G102"/>
  <c r="G112"/>
  <c r="G113"/>
  <c r="H113" s="1"/>
  <c r="G119"/>
  <c r="G120"/>
  <c r="G127"/>
  <c r="G126" s="1"/>
  <c r="G125" s="1"/>
  <c r="G122" s="1"/>
  <c r="G121" s="1"/>
  <c r="G128"/>
  <c r="G134"/>
  <c r="G137"/>
  <c r="G136" s="1"/>
  <c r="G143"/>
  <c r="G142" s="1"/>
  <c r="G141" s="1"/>
  <c r="G144"/>
  <c r="G150"/>
  <c r="G151"/>
  <c r="G161"/>
  <c r="G54" i="2" s="1"/>
  <c r="G162" i="3"/>
  <c r="G163"/>
  <c r="H163" s="1"/>
  <c r="G170"/>
  <c r="G169" s="1"/>
  <c r="G171"/>
  <c r="G173"/>
  <c r="G172" s="1"/>
  <c r="G180"/>
  <c r="G181"/>
  <c r="G189"/>
  <c r="G188" s="1"/>
  <c r="G192"/>
  <c r="G193"/>
  <c r="G201"/>
  <c r="G200" s="1"/>
  <c r="G199" s="1"/>
  <c r="G196" s="1"/>
  <c r="G209"/>
  <c r="G208" s="1"/>
  <c r="G207" s="1"/>
  <c r="G212"/>
  <c r="G214"/>
  <c r="G213" s="1"/>
  <c r="G223"/>
  <c r="G222" s="1"/>
  <c r="G224"/>
  <c r="G226"/>
  <c r="G233"/>
  <c r="G232" s="1"/>
  <c r="G231" s="1"/>
  <c r="G234"/>
  <c r="G241"/>
  <c r="G240" s="1"/>
  <c r="G249"/>
  <c r="H249" s="1"/>
  <c r="H248" s="1"/>
  <c r="H247" s="1"/>
  <c r="H243" s="1"/>
  <c r="H242" s="1"/>
  <c r="G257"/>
  <c r="G256" s="1"/>
  <c r="G255" s="1"/>
  <c r="G263"/>
  <c r="G262" s="1"/>
  <c r="G265"/>
  <c r="G264" s="1"/>
  <c r="G272"/>
  <c r="G273"/>
  <c r="G279"/>
  <c r="G288"/>
  <c r="G287" s="1"/>
  <c r="G286" s="1"/>
  <c r="G283" s="1"/>
  <c r="G282" s="1"/>
  <c r="G295"/>
  <c r="H295" s="1"/>
  <c r="H294" s="1"/>
  <c r="G297"/>
  <c r="G296" s="1"/>
  <c r="G305"/>
  <c r="G304" s="1"/>
  <c r="G303" s="1"/>
  <c r="G302" s="1"/>
  <c r="G301" s="1"/>
  <c r="G300" s="1"/>
  <c r="G311"/>
  <c r="G310" s="1"/>
  <c r="G309" s="1"/>
  <c r="G308" s="1"/>
  <c r="G307" s="1"/>
  <c r="G306" s="1"/>
  <c r="G317"/>
  <c r="G324"/>
  <c r="G330"/>
  <c r="G329" s="1"/>
  <c r="G328" s="1"/>
  <c r="G327" s="1"/>
  <c r="G326" s="1"/>
  <c r="G325" s="1"/>
  <c r="G338"/>
  <c r="G340"/>
  <c r="G339" s="1"/>
  <c r="G347"/>
  <c r="G346" s="1"/>
  <c r="G345" s="1"/>
  <c r="G355"/>
  <c r="G354" s="1"/>
  <c r="G353" s="1"/>
  <c r="G357"/>
  <c r="G370"/>
  <c r="G369" s="1"/>
  <c r="G368" s="1"/>
  <c r="G367" s="1"/>
  <c r="G366" s="1"/>
  <c r="G365" s="1"/>
  <c r="G377"/>
  <c r="G383"/>
  <c r="G382" s="1"/>
  <c r="G389"/>
  <c r="G388" s="1"/>
  <c r="G387" s="1"/>
  <c r="G390"/>
  <c r="H390" s="1"/>
  <c r="L390" s="1"/>
  <c r="G392"/>
  <c r="G391" s="1"/>
  <c r="G398"/>
  <c r="G407"/>
  <c r="G406" s="1"/>
  <c r="G409"/>
  <c r="G415"/>
  <c r="G414" s="1"/>
  <c r="G413" s="1"/>
  <c r="G412" s="1"/>
  <c r="G411" s="1"/>
  <c r="G410" s="1"/>
  <c r="G421"/>
  <c r="G427"/>
  <c r="G426" s="1"/>
  <c r="G425" s="1"/>
  <c r="G424" s="1"/>
  <c r="G423" s="1"/>
  <c r="G422" s="1"/>
  <c r="G433"/>
  <c r="H433" s="1"/>
  <c r="H432" s="1"/>
  <c r="H431" s="1"/>
  <c r="G440"/>
  <c r="G439" s="1"/>
  <c r="G441"/>
  <c r="G442"/>
  <c r="G444"/>
  <c r="G445"/>
  <c r="G446"/>
  <c r="G451"/>
  <c r="G450" s="1"/>
  <c r="G449" s="1"/>
  <c r="G448" s="1"/>
  <c r="G447" s="1"/>
  <c r="G453"/>
  <c r="G452" s="1"/>
  <c r="H16"/>
  <c r="H17"/>
  <c r="L17" s="1"/>
  <c r="H24"/>
  <c r="H23" s="1"/>
  <c r="H22" s="1"/>
  <c r="H21" s="1"/>
  <c r="H20" s="1"/>
  <c r="H19" s="1"/>
  <c r="H18" s="1"/>
  <c r="H36"/>
  <c r="H38"/>
  <c r="H40"/>
  <c r="H41"/>
  <c r="H55"/>
  <c r="H56"/>
  <c r="H60"/>
  <c r="H59" s="1"/>
  <c r="H58" s="1"/>
  <c r="H74"/>
  <c r="H75"/>
  <c r="H79"/>
  <c r="H83"/>
  <c r="H92"/>
  <c r="H102"/>
  <c r="H112"/>
  <c r="H111" s="1"/>
  <c r="H110" s="1"/>
  <c r="H120"/>
  <c r="L120" s="1"/>
  <c r="H128"/>
  <c r="L128" s="1"/>
  <c r="H137"/>
  <c r="H143"/>
  <c r="H144"/>
  <c r="H151"/>
  <c r="H161"/>
  <c r="H162"/>
  <c r="H170"/>
  <c r="H171"/>
  <c r="H173"/>
  <c r="H172" s="1"/>
  <c r="H181"/>
  <c r="H189"/>
  <c r="H188" s="1"/>
  <c r="H187" s="1"/>
  <c r="H193"/>
  <c r="H201"/>
  <c r="H200" s="1"/>
  <c r="H199" s="1"/>
  <c r="H196" s="1"/>
  <c r="H209"/>
  <c r="H208" s="1"/>
  <c r="H207" s="1"/>
  <c r="H213"/>
  <c r="H214"/>
  <c r="H224"/>
  <c r="H233"/>
  <c r="H232" s="1"/>
  <c r="H231" s="1"/>
  <c r="H234"/>
  <c r="H241"/>
  <c r="H240" s="1"/>
  <c r="H257"/>
  <c r="H256" s="1"/>
  <c r="H255" s="1"/>
  <c r="H263"/>
  <c r="H265"/>
  <c r="H264" s="1"/>
  <c r="H273"/>
  <c r="L273" s="1"/>
  <c r="H279"/>
  <c r="H278" s="1"/>
  <c r="H277" s="1"/>
  <c r="H275" s="1"/>
  <c r="H274" s="1"/>
  <c r="H305"/>
  <c r="H311"/>
  <c r="H310" s="1"/>
  <c r="H309" s="1"/>
  <c r="H308" s="1"/>
  <c r="H307" s="1"/>
  <c r="H306" s="1"/>
  <c r="H324"/>
  <c r="H323" s="1"/>
  <c r="H322" s="1"/>
  <c r="H338"/>
  <c r="H337" s="1"/>
  <c r="H340"/>
  <c r="H347"/>
  <c r="H346" s="1"/>
  <c r="H345" s="1"/>
  <c r="H342" s="1"/>
  <c r="H341" s="1"/>
  <c r="H343" s="1"/>
  <c r="H355"/>
  <c r="H354" s="1"/>
  <c r="H357"/>
  <c r="H364"/>
  <c r="H363" s="1"/>
  <c r="H362" s="1"/>
  <c r="H361" s="1"/>
  <c r="H360" s="1"/>
  <c r="H359" s="1"/>
  <c r="H377"/>
  <c r="H376" s="1"/>
  <c r="H375" s="1"/>
  <c r="H372" s="1"/>
  <c r="H383"/>
  <c r="H382" s="1"/>
  <c r="H389"/>
  <c r="H388" s="1"/>
  <c r="H387" s="1"/>
  <c r="H391"/>
  <c r="H392"/>
  <c r="H398"/>
  <c r="H407"/>
  <c r="H406" s="1"/>
  <c r="H415"/>
  <c r="H414" s="1"/>
  <c r="H413" s="1"/>
  <c r="H412" s="1"/>
  <c r="H411" s="1"/>
  <c r="H410" s="1"/>
  <c r="H421"/>
  <c r="H420" s="1"/>
  <c r="H419" s="1"/>
  <c r="H418" s="1"/>
  <c r="H417" s="1"/>
  <c r="H416" s="1"/>
  <c r="H427"/>
  <c r="H426" s="1"/>
  <c r="H425" s="1"/>
  <c r="H424" s="1"/>
  <c r="H423" s="1"/>
  <c r="H422" s="1"/>
  <c r="H440"/>
  <c r="H439" s="1"/>
  <c r="H441"/>
  <c r="L441" s="1"/>
  <c r="H442"/>
  <c r="H445"/>
  <c r="H446"/>
  <c r="H453"/>
  <c r="H452" s="1"/>
  <c r="H451" s="1"/>
  <c r="H450" s="1"/>
  <c r="H449" s="1"/>
  <c r="H448" s="1"/>
  <c r="H447" s="1"/>
  <c r="F100"/>
  <c r="F55" i="2"/>
  <c r="J55" s="1"/>
  <c r="F59"/>
  <c r="E388" i="3"/>
  <c r="E387" s="1"/>
  <c r="F388"/>
  <c r="F387" s="1"/>
  <c r="D388"/>
  <c r="D387" s="1"/>
  <c r="F37"/>
  <c r="F160"/>
  <c r="F89"/>
  <c r="F278"/>
  <c r="F222"/>
  <c r="F191"/>
  <c r="F179"/>
  <c r="F169"/>
  <c r="L16"/>
  <c r="L24"/>
  <c r="L35"/>
  <c r="L36"/>
  <c r="L40"/>
  <c r="L41"/>
  <c r="L56"/>
  <c r="L60"/>
  <c r="L75"/>
  <c r="L170"/>
  <c r="L224"/>
  <c r="K324"/>
  <c r="K427"/>
  <c r="F77"/>
  <c r="F73"/>
  <c r="F54"/>
  <c r="F33"/>
  <c r="F439"/>
  <c r="F438" s="1"/>
  <c r="F443"/>
  <c r="F54" i="2"/>
  <c r="J54" s="1"/>
  <c r="E356" i="3"/>
  <c r="F356"/>
  <c r="D356"/>
  <c r="G11" i="4"/>
  <c r="F45" i="2"/>
  <c r="F44" s="1"/>
  <c r="F37"/>
  <c r="J37" s="1"/>
  <c r="G38"/>
  <c r="F38"/>
  <c r="J38" s="1"/>
  <c r="F33"/>
  <c r="J33" s="1"/>
  <c r="F56"/>
  <c r="F57"/>
  <c r="J57" s="1"/>
  <c r="F31"/>
  <c r="J31" s="1"/>
  <c r="F32"/>
  <c r="J32" s="1"/>
  <c r="F35"/>
  <c r="J35" s="1"/>
  <c r="F36"/>
  <c r="J36" s="1"/>
  <c r="F40"/>
  <c r="J40" s="1"/>
  <c r="F42"/>
  <c r="F47"/>
  <c r="J47" s="1"/>
  <c r="F48"/>
  <c r="J48" s="1"/>
  <c r="F49"/>
  <c r="J49" s="1"/>
  <c r="F50"/>
  <c r="J50" s="1"/>
  <c r="I57" i="3"/>
  <c r="K22" i="1"/>
  <c r="J24"/>
  <c r="J22"/>
  <c r="J15"/>
  <c r="J14"/>
  <c r="J13"/>
  <c r="J12"/>
  <c r="J11"/>
  <c r="J10"/>
  <c r="J9"/>
  <c r="I31" i="2"/>
  <c r="I32"/>
  <c r="I33"/>
  <c r="I34"/>
  <c r="I35"/>
  <c r="I36"/>
  <c r="I37"/>
  <c r="I38"/>
  <c r="I39"/>
  <c r="I40"/>
  <c r="I41"/>
  <c r="I42"/>
  <c r="I43"/>
  <c r="J43"/>
  <c r="K43"/>
  <c r="L43"/>
  <c r="I44"/>
  <c r="I45"/>
  <c r="I46"/>
  <c r="I47"/>
  <c r="I48"/>
  <c r="I49"/>
  <c r="I50"/>
  <c r="I30"/>
  <c r="I54"/>
  <c r="I55"/>
  <c r="I56"/>
  <c r="I57"/>
  <c r="I58"/>
  <c r="I59"/>
  <c r="I53"/>
  <c r="I52"/>
  <c r="I29"/>
  <c r="J27"/>
  <c r="K27"/>
  <c r="L27"/>
  <c r="J28"/>
  <c r="K28"/>
  <c r="L28"/>
  <c r="I27"/>
  <c r="I28"/>
  <c r="I26"/>
  <c r="I25"/>
  <c r="J10"/>
  <c r="K10"/>
  <c r="L10"/>
  <c r="J11"/>
  <c r="K11"/>
  <c r="L11"/>
  <c r="J12"/>
  <c r="K12"/>
  <c r="L12"/>
  <c r="J14"/>
  <c r="K14"/>
  <c r="L14"/>
  <c r="J15"/>
  <c r="K15"/>
  <c r="L15"/>
  <c r="J16"/>
  <c r="K16"/>
  <c r="L16"/>
  <c r="J18"/>
  <c r="K18"/>
  <c r="L18"/>
  <c r="J19"/>
  <c r="K19"/>
  <c r="L19"/>
  <c r="J21"/>
  <c r="K21"/>
  <c r="L21"/>
  <c r="J22"/>
  <c r="K22"/>
  <c r="L22"/>
  <c r="J23"/>
  <c r="K23"/>
  <c r="L23"/>
  <c r="I23"/>
  <c r="I22"/>
  <c r="I21"/>
  <c r="I20"/>
  <c r="I19"/>
  <c r="I18"/>
  <c r="I17"/>
  <c r="I16"/>
  <c r="I15"/>
  <c r="I14"/>
  <c r="I13"/>
  <c r="I12"/>
  <c r="I11"/>
  <c r="I10"/>
  <c r="I9"/>
  <c r="I8"/>
  <c r="I481" i="3"/>
  <c r="I482"/>
  <c r="I483"/>
  <c r="I485"/>
  <c r="I487"/>
  <c r="I488"/>
  <c r="I480"/>
  <c r="J16"/>
  <c r="K16"/>
  <c r="J17"/>
  <c r="K17"/>
  <c r="J24"/>
  <c r="K24"/>
  <c r="J34"/>
  <c r="J35"/>
  <c r="K35"/>
  <c r="J36"/>
  <c r="K36"/>
  <c r="J38"/>
  <c r="K38"/>
  <c r="J39"/>
  <c r="J40"/>
  <c r="K40"/>
  <c r="J41"/>
  <c r="K41"/>
  <c r="J43"/>
  <c r="K43"/>
  <c r="J55"/>
  <c r="K55"/>
  <c r="J56"/>
  <c r="K56"/>
  <c r="L57"/>
  <c r="J60"/>
  <c r="K60"/>
  <c r="J66"/>
  <c r="J70"/>
  <c r="K70"/>
  <c r="L70"/>
  <c r="J71"/>
  <c r="K71"/>
  <c r="L71"/>
  <c r="J74"/>
  <c r="K74"/>
  <c r="J75"/>
  <c r="K75"/>
  <c r="J76"/>
  <c r="K76"/>
  <c r="J78"/>
  <c r="J79"/>
  <c r="K79"/>
  <c r="J80"/>
  <c r="K80"/>
  <c r="J83"/>
  <c r="K83"/>
  <c r="J84"/>
  <c r="K84"/>
  <c r="L84"/>
  <c r="J90"/>
  <c r="J91"/>
  <c r="K91"/>
  <c r="L91"/>
  <c r="J92"/>
  <c r="K92"/>
  <c r="J96"/>
  <c r="K96"/>
  <c r="L96"/>
  <c r="J99"/>
  <c r="K99"/>
  <c r="J101"/>
  <c r="K101"/>
  <c r="J102"/>
  <c r="K102"/>
  <c r="L102"/>
  <c r="J107"/>
  <c r="K107"/>
  <c r="L107"/>
  <c r="J108"/>
  <c r="K108"/>
  <c r="L108"/>
  <c r="J112"/>
  <c r="K112"/>
  <c r="L112"/>
  <c r="J113"/>
  <c r="K113"/>
  <c r="J119"/>
  <c r="K119"/>
  <c r="J120"/>
  <c r="K120"/>
  <c r="J123"/>
  <c r="K123"/>
  <c r="L123"/>
  <c r="J124"/>
  <c r="K124"/>
  <c r="L124"/>
  <c r="J127"/>
  <c r="K127"/>
  <c r="J128"/>
  <c r="K128"/>
  <c r="J131"/>
  <c r="K131"/>
  <c r="L131"/>
  <c r="J134"/>
  <c r="K134"/>
  <c r="J137"/>
  <c r="K137"/>
  <c r="L137"/>
  <c r="J143"/>
  <c r="K143"/>
  <c r="L143"/>
  <c r="J144"/>
  <c r="K144"/>
  <c r="J150"/>
  <c r="K150"/>
  <c r="J151"/>
  <c r="K151"/>
  <c r="L151"/>
  <c r="J155"/>
  <c r="K155"/>
  <c r="L155"/>
  <c r="J156"/>
  <c r="K156"/>
  <c r="L156"/>
  <c r="J158"/>
  <c r="K158"/>
  <c r="L158"/>
  <c r="J161"/>
  <c r="K161"/>
  <c r="L161"/>
  <c r="J162"/>
  <c r="K162"/>
  <c r="L162"/>
  <c r="J163"/>
  <c r="K163"/>
  <c r="J166"/>
  <c r="K166"/>
  <c r="L166"/>
  <c r="J170"/>
  <c r="K170"/>
  <c r="J171"/>
  <c r="K171"/>
  <c r="L171"/>
  <c r="J173"/>
  <c r="K173"/>
  <c r="L173"/>
  <c r="J176"/>
  <c r="K176"/>
  <c r="L176"/>
  <c r="J177"/>
  <c r="K177"/>
  <c r="L177"/>
  <c r="J180"/>
  <c r="K180"/>
  <c r="J181"/>
  <c r="K181"/>
  <c r="L181"/>
  <c r="J184"/>
  <c r="K184"/>
  <c r="L184"/>
  <c r="J185"/>
  <c r="K185"/>
  <c r="L185"/>
  <c r="J189"/>
  <c r="K189"/>
  <c r="L189"/>
  <c r="J192"/>
  <c r="K192"/>
  <c r="J193"/>
  <c r="K193"/>
  <c r="J197"/>
  <c r="K197"/>
  <c r="L197"/>
  <c r="J201"/>
  <c r="K201"/>
  <c r="L201"/>
  <c r="J206"/>
  <c r="K206"/>
  <c r="L206"/>
  <c r="J209"/>
  <c r="K209"/>
  <c r="L209"/>
  <c r="J212"/>
  <c r="K212"/>
  <c r="J214"/>
  <c r="J219"/>
  <c r="K219"/>
  <c r="L219"/>
  <c r="J223"/>
  <c r="K223"/>
  <c r="J224"/>
  <c r="K224"/>
  <c r="J226"/>
  <c r="K226"/>
  <c r="J233"/>
  <c r="K233"/>
  <c r="J234"/>
  <c r="K234"/>
  <c r="L234"/>
  <c r="J237"/>
  <c r="K237"/>
  <c r="L237"/>
  <c r="J241"/>
  <c r="K241"/>
  <c r="L241"/>
  <c r="J244"/>
  <c r="K244"/>
  <c r="L244"/>
  <c r="J245"/>
  <c r="K245"/>
  <c r="L245"/>
  <c r="J246"/>
  <c r="K246"/>
  <c r="L246"/>
  <c r="J249"/>
  <c r="K249"/>
  <c r="J257"/>
  <c r="K257"/>
  <c r="J263"/>
  <c r="K263"/>
  <c r="J265"/>
  <c r="K265"/>
  <c r="J268"/>
  <c r="K268"/>
  <c r="L268"/>
  <c r="J272"/>
  <c r="K272"/>
  <c r="J273"/>
  <c r="K273"/>
  <c r="J276"/>
  <c r="K276"/>
  <c r="L276"/>
  <c r="J279"/>
  <c r="K279"/>
  <c r="L279"/>
  <c r="J280"/>
  <c r="K280"/>
  <c r="L280"/>
  <c r="J284"/>
  <c r="K284"/>
  <c r="L284"/>
  <c r="J285"/>
  <c r="K285"/>
  <c r="L285"/>
  <c r="J288"/>
  <c r="K288"/>
  <c r="J292"/>
  <c r="K292"/>
  <c r="L292"/>
  <c r="J295"/>
  <c r="K295"/>
  <c r="J297"/>
  <c r="K297"/>
  <c r="J305"/>
  <c r="K305"/>
  <c r="J311"/>
  <c r="K311"/>
  <c r="J317"/>
  <c r="K317"/>
  <c r="J321"/>
  <c r="K321"/>
  <c r="L321"/>
  <c r="J324"/>
  <c r="J330"/>
  <c r="K330"/>
  <c r="J335"/>
  <c r="K335"/>
  <c r="L335"/>
  <c r="L337"/>
  <c r="J338"/>
  <c r="K338"/>
  <c r="L338"/>
  <c r="J340"/>
  <c r="K340"/>
  <c r="L340"/>
  <c r="J344"/>
  <c r="K344"/>
  <c r="L344"/>
  <c r="J347"/>
  <c r="K347"/>
  <c r="J355"/>
  <c r="K355"/>
  <c r="J356"/>
  <c r="K356"/>
  <c r="J357"/>
  <c r="K357"/>
  <c r="L357"/>
  <c r="J358"/>
  <c r="K358"/>
  <c r="L358"/>
  <c r="J364"/>
  <c r="K364"/>
  <c r="L364"/>
  <c r="J370"/>
  <c r="K370"/>
  <c r="J374"/>
  <c r="K374"/>
  <c r="L374"/>
  <c r="J377"/>
  <c r="K377"/>
  <c r="L377"/>
  <c r="J383"/>
  <c r="K383"/>
  <c r="J386"/>
  <c r="K386"/>
  <c r="L386"/>
  <c r="J388"/>
  <c r="J389"/>
  <c r="K389"/>
  <c r="J390"/>
  <c r="K390"/>
  <c r="J392"/>
  <c r="K392"/>
  <c r="L392"/>
  <c r="J398"/>
  <c r="K398"/>
  <c r="J403"/>
  <c r="K403"/>
  <c r="L403"/>
  <c r="J404"/>
  <c r="K404"/>
  <c r="L404"/>
  <c r="J407"/>
  <c r="K407"/>
  <c r="J409"/>
  <c r="K409"/>
  <c r="J415"/>
  <c r="K415"/>
  <c r="J421"/>
  <c r="K421"/>
  <c r="J427"/>
  <c r="J433"/>
  <c r="K433"/>
  <c r="J437"/>
  <c r="K437"/>
  <c r="L437"/>
  <c r="J440"/>
  <c r="K440"/>
  <c r="J441"/>
  <c r="K441"/>
  <c r="J442"/>
  <c r="J444"/>
  <c r="K444"/>
  <c r="J445"/>
  <c r="K445"/>
  <c r="J446"/>
  <c r="K446"/>
  <c r="L446"/>
  <c r="L453"/>
  <c r="J454"/>
  <c r="K454"/>
  <c r="L454"/>
  <c r="I454"/>
  <c r="I446"/>
  <c r="I445"/>
  <c r="I444"/>
  <c r="I442"/>
  <c r="I441"/>
  <c r="I440"/>
  <c r="I437"/>
  <c r="I433"/>
  <c r="I427"/>
  <c r="I421"/>
  <c r="I415"/>
  <c r="I409"/>
  <c r="I407"/>
  <c r="I404"/>
  <c r="I403"/>
  <c r="I398"/>
  <c r="I392"/>
  <c r="I390"/>
  <c r="I389"/>
  <c r="I388"/>
  <c r="I386"/>
  <c r="I383"/>
  <c r="I377"/>
  <c r="I374"/>
  <c r="I370"/>
  <c r="I364"/>
  <c r="I358"/>
  <c r="I357"/>
  <c r="I356"/>
  <c r="I355"/>
  <c r="I347"/>
  <c r="I344"/>
  <c r="I340"/>
  <c r="I338"/>
  <c r="I335"/>
  <c r="I330"/>
  <c r="I324"/>
  <c r="I321"/>
  <c r="I317"/>
  <c r="I311"/>
  <c r="I305"/>
  <c r="I297"/>
  <c r="I295"/>
  <c r="I292"/>
  <c r="I291"/>
  <c r="I288"/>
  <c r="I285"/>
  <c r="I284"/>
  <c r="I280"/>
  <c r="I279"/>
  <c r="I276"/>
  <c r="I273"/>
  <c r="I272"/>
  <c r="I268"/>
  <c r="I265"/>
  <c r="I263"/>
  <c r="I257"/>
  <c r="I249"/>
  <c r="I246"/>
  <c r="I245"/>
  <c r="I244"/>
  <c r="I241"/>
  <c r="I237"/>
  <c r="I234"/>
  <c r="I233"/>
  <c r="I226"/>
  <c r="I224"/>
  <c r="I223"/>
  <c r="I219"/>
  <c r="I214"/>
  <c r="I212"/>
  <c r="I209"/>
  <c r="I206"/>
  <c r="I201"/>
  <c r="I197"/>
  <c r="I193"/>
  <c r="I192"/>
  <c r="I189"/>
  <c r="I185"/>
  <c r="I184"/>
  <c r="I181"/>
  <c r="I180"/>
  <c r="I177"/>
  <c r="I176"/>
  <c r="I173"/>
  <c r="I171"/>
  <c r="I170"/>
  <c r="I166"/>
  <c r="I163"/>
  <c r="I162"/>
  <c r="I161"/>
  <c r="I158"/>
  <c r="I156"/>
  <c r="I155"/>
  <c r="I151"/>
  <c r="I150"/>
  <c r="I144"/>
  <c r="I143"/>
  <c r="I137"/>
  <c r="I134"/>
  <c r="I131"/>
  <c r="I128"/>
  <c r="I127"/>
  <c r="I124"/>
  <c r="I123"/>
  <c r="I120"/>
  <c r="I119"/>
  <c r="I113"/>
  <c r="I112"/>
  <c r="I108"/>
  <c r="I107"/>
  <c r="I102"/>
  <c r="I101"/>
  <c r="I99"/>
  <c r="I96"/>
  <c r="I92"/>
  <c r="I91"/>
  <c r="I90"/>
  <c r="I84"/>
  <c r="I83"/>
  <c r="I80"/>
  <c r="I79"/>
  <c r="I78"/>
  <c r="I76"/>
  <c r="I75"/>
  <c r="I74"/>
  <c r="I71"/>
  <c r="I70"/>
  <c r="I66"/>
  <c r="I60"/>
  <c r="I56"/>
  <c r="I55"/>
  <c r="I43"/>
  <c r="I41"/>
  <c r="I40"/>
  <c r="I39"/>
  <c r="I38"/>
  <c r="I36"/>
  <c r="I35"/>
  <c r="I34"/>
  <c r="I25"/>
  <c r="I24"/>
  <c r="I17"/>
  <c r="I16"/>
  <c r="I11" i="5" l="1"/>
  <c r="I13"/>
  <c r="I15"/>
  <c r="I18"/>
  <c r="L8"/>
  <c r="I9"/>
  <c r="L11"/>
  <c r="J11"/>
  <c r="J12"/>
  <c r="L13"/>
  <c r="J13"/>
  <c r="K14"/>
  <c r="I14"/>
  <c r="L15"/>
  <c r="J15"/>
  <c r="E8"/>
  <c r="J8" s="1"/>
  <c r="J16"/>
  <c r="K17"/>
  <c r="I17"/>
  <c r="L18"/>
  <c r="J18"/>
  <c r="J9"/>
  <c r="K9"/>
  <c r="L9"/>
  <c r="I12"/>
  <c r="K8"/>
  <c r="K16"/>
  <c r="I8"/>
  <c r="E10"/>
  <c r="I10" s="1"/>
  <c r="D10"/>
  <c r="H10"/>
  <c r="G10"/>
  <c r="F10"/>
  <c r="G277" i="3"/>
  <c r="G275" s="1"/>
  <c r="G274" s="1"/>
  <c r="K278"/>
  <c r="H397"/>
  <c r="L398"/>
  <c r="L382"/>
  <c r="H381"/>
  <c r="H380" s="1"/>
  <c r="H379" s="1"/>
  <c r="H378" s="1"/>
  <c r="H239"/>
  <c r="H236" s="1"/>
  <c r="L193"/>
  <c r="H57" i="2"/>
  <c r="L74" i="3"/>
  <c r="G239"/>
  <c r="G236" s="1"/>
  <c r="G238" s="1"/>
  <c r="G187"/>
  <c r="G183" s="1"/>
  <c r="G352"/>
  <c r="G351"/>
  <c r="G350" s="1"/>
  <c r="G349" s="1"/>
  <c r="G348" s="1"/>
  <c r="F41" i="2"/>
  <c r="J42"/>
  <c r="H210" i="3"/>
  <c r="H205" s="1"/>
  <c r="H82"/>
  <c r="G381"/>
  <c r="G380" s="1"/>
  <c r="G379" s="1"/>
  <c r="G378" s="1"/>
  <c r="K382"/>
  <c r="G261"/>
  <c r="G135"/>
  <c r="K136"/>
  <c r="H78"/>
  <c r="G77"/>
  <c r="G72" s="1"/>
  <c r="G68" s="1"/>
  <c r="G67" s="1"/>
  <c r="G69" s="1"/>
  <c r="K78"/>
  <c r="K66"/>
  <c r="G65"/>
  <c r="G64" s="1"/>
  <c r="G63" s="1"/>
  <c r="H66"/>
  <c r="G37" i="2"/>
  <c r="K37" s="1"/>
  <c r="K49" i="3"/>
  <c r="H49"/>
  <c r="G48"/>
  <c r="H39"/>
  <c r="L39" s="1"/>
  <c r="K39"/>
  <c r="G33"/>
  <c r="H34"/>
  <c r="H33" s="1"/>
  <c r="K34"/>
  <c r="G58"/>
  <c r="L58" s="1"/>
  <c r="G22" i="4"/>
  <c r="K90" i="3"/>
  <c r="H230"/>
  <c r="H229"/>
  <c r="H228" s="1"/>
  <c r="H227" s="1"/>
  <c r="F58" i="2"/>
  <c r="J59"/>
  <c r="H142" i="3"/>
  <c r="H141" s="1"/>
  <c r="H37"/>
  <c r="H15"/>
  <c r="H14" s="1"/>
  <c r="H13" s="1"/>
  <c r="H12" s="1"/>
  <c r="H11" s="1"/>
  <c r="H10" s="1"/>
  <c r="G179"/>
  <c r="G178" s="1"/>
  <c r="G175" s="1"/>
  <c r="G174" s="1"/>
  <c r="H180"/>
  <c r="H179" s="1"/>
  <c r="H178" s="1"/>
  <c r="H175" s="1"/>
  <c r="H174" s="1"/>
  <c r="G149"/>
  <c r="G148" s="1"/>
  <c r="H150"/>
  <c r="H134"/>
  <c r="G133"/>
  <c r="G132" s="1"/>
  <c r="G118"/>
  <c r="G117" s="1"/>
  <c r="H119"/>
  <c r="G100"/>
  <c r="K100" s="1"/>
  <c r="H101"/>
  <c r="L101" s="1"/>
  <c r="G55" i="2"/>
  <c r="G37" i="3"/>
  <c r="H261"/>
  <c r="H260" s="1"/>
  <c r="G432"/>
  <c r="G431" s="1"/>
  <c r="G430" s="1"/>
  <c r="H336"/>
  <c r="H334" s="1"/>
  <c r="H333" s="1"/>
  <c r="H54"/>
  <c r="H53" s="1"/>
  <c r="L55"/>
  <c r="G443"/>
  <c r="K443" s="1"/>
  <c r="H444"/>
  <c r="G408"/>
  <c r="G405" s="1"/>
  <c r="G402" s="1"/>
  <c r="G401" s="1"/>
  <c r="H409"/>
  <c r="H408" s="1"/>
  <c r="H405" s="1"/>
  <c r="H402" s="1"/>
  <c r="H401" s="1"/>
  <c r="G316"/>
  <c r="G315" s="1"/>
  <c r="G314" s="1"/>
  <c r="G313" s="1"/>
  <c r="G312" s="1"/>
  <c r="H317"/>
  <c r="H316" s="1"/>
  <c r="H315" s="1"/>
  <c r="H314" s="1"/>
  <c r="H313" s="1"/>
  <c r="H312" s="1"/>
  <c r="G271"/>
  <c r="G270" s="1"/>
  <c r="G267" s="1"/>
  <c r="G269" s="1"/>
  <c r="H272"/>
  <c r="H271" s="1"/>
  <c r="H270" s="1"/>
  <c r="H267" s="1"/>
  <c r="G225"/>
  <c r="H226"/>
  <c r="G211"/>
  <c r="G17" i="4" s="1"/>
  <c r="H212" i="3"/>
  <c r="H211" s="1"/>
  <c r="H17" i="4" s="1"/>
  <c r="G191" i="3"/>
  <c r="G190" s="1"/>
  <c r="G336"/>
  <c r="G334" s="1"/>
  <c r="G333" s="1"/>
  <c r="J77"/>
  <c r="J387"/>
  <c r="G160"/>
  <c r="G159" s="1"/>
  <c r="G154" s="1"/>
  <c r="G153" s="1"/>
  <c r="H356"/>
  <c r="L356" s="1"/>
  <c r="H160"/>
  <c r="H159" s="1"/>
  <c r="H154" s="1"/>
  <c r="J37"/>
  <c r="F46" i="2"/>
  <c r="J46" s="1"/>
  <c r="K38"/>
  <c r="F53"/>
  <c r="J53" s="1"/>
  <c r="H430" i="3"/>
  <c r="H429"/>
  <c r="H428" s="1"/>
  <c r="H385"/>
  <c r="H384"/>
  <c r="G385"/>
  <c r="G384"/>
  <c r="H371"/>
  <c r="H373"/>
  <c r="G371"/>
  <c r="G373"/>
  <c r="H332"/>
  <c r="H331" s="1"/>
  <c r="G342"/>
  <c r="G341" s="1"/>
  <c r="G343" s="1"/>
  <c r="G332"/>
  <c r="G331" s="1"/>
  <c r="H320"/>
  <c r="H319"/>
  <c r="H318" s="1"/>
  <c r="G320"/>
  <c r="G319"/>
  <c r="G318" s="1"/>
  <c r="G299" s="1"/>
  <c r="G298" s="1"/>
  <c r="G281"/>
  <c r="H266"/>
  <c r="H269"/>
  <c r="H259"/>
  <c r="H258" s="1"/>
  <c r="H254"/>
  <c r="H253"/>
  <c r="H252" s="1"/>
  <c r="G254"/>
  <c r="G253"/>
  <c r="G252" s="1"/>
  <c r="H235"/>
  <c r="H238"/>
  <c r="G235"/>
  <c r="G230"/>
  <c r="G229"/>
  <c r="G228" s="1"/>
  <c r="H195"/>
  <c r="H194" s="1"/>
  <c r="H198"/>
  <c r="G195"/>
  <c r="G194" s="1"/>
  <c r="G198"/>
  <c r="H183"/>
  <c r="H186" s="1"/>
  <c r="H168"/>
  <c r="G168"/>
  <c r="H167"/>
  <c r="H165"/>
  <c r="H164" s="1"/>
  <c r="G167"/>
  <c r="G165"/>
  <c r="G164" s="1"/>
  <c r="H153"/>
  <c r="H157"/>
  <c r="G147"/>
  <c r="G146"/>
  <c r="G145" s="1"/>
  <c r="H138"/>
  <c r="H140"/>
  <c r="H139" s="1"/>
  <c r="G138"/>
  <c r="G140"/>
  <c r="G139" s="1"/>
  <c r="G130"/>
  <c r="G129" s="1"/>
  <c r="G116"/>
  <c r="G115"/>
  <c r="G114" s="1"/>
  <c r="H105"/>
  <c r="H109"/>
  <c r="H106"/>
  <c r="G105"/>
  <c r="G109"/>
  <c r="G106"/>
  <c r="H87"/>
  <c r="H86"/>
  <c r="H85" s="1"/>
  <c r="G87"/>
  <c r="G86"/>
  <c r="G85" s="1"/>
  <c r="H52"/>
  <c r="H51"/>
  <c r="H50" s="1"/>
  <c r="G52"/>
  <c r="G51"/>
  <c r="H9"/>
  <c r="H8" s="1"/>
  <c r="G9"/>
  <c r="G8" s="1"/>
  <c r="H192"/>
  <c r="H191" s="1"/>
  <c r="H190" s="1"/>
  <c r="H127"/>
  <c r="H126" s="1"/>
  <c r="H125" s="1"/>
  <c r="H122" s="1"/>
  <c r="H121" s="1"/>
  <c r="K77"/>
  <c r="H80"/>
  <c r="L80" s="1"/>
  <c r="H297"/>
  <c r="H296" s="1"/>
  <c r="H293" s="1"/>
  <c r="H290" s="1"/>
  <c r="H289" s="1"/>
  <c r="H291" s="1"/>
  <c r="H288"/>
  <c r="H287" s="1"/>
  <c r="H286" s="1"/>
  <c r="H283" s="1"/>
  <c r="H282" s="1"/>
  <c r="H223"/>
  <c r="H222" s="1"/>
  <c r="H99"/>
  <c r="H98" s="1"/>
  <c r="H370"/>
  <c r="H369" s="1"/>
  <c r="H330"/>
  <c r="H329" s="1"/>
  <c r="H328" s="1"/>
  <c r="H327" s="1"/>
  <c r="H326" s="1"/>
  <c r="H325" s="1"/>
  <c r="H299" s="1"/>
  <c r="H298" s="1"/>
  <c r="H76"/>
  <c r="H73" s="1"/>
  <c r="H43"/>
  <c r="H42" s="1"/>
  <c r="H16" i="4" s="1"/>
  <c r="L79" i="3"/>
  <c r="L339"/>
  <c r="L180"/>
  <c r="L59"/>
  <c r="L347"/>
  <c r="L278"/>
  <c r="K172"/>
  <c r="L188"/>
  <c r="L452"/>
  <c r="K376"/>
  <c r="L135"/>
  <c r="K55" i="2"/>
  <c r="D385" i="3"/>
  <c r="I387"/>
  <c r="K37"/>
  <c r="L163"/>
  <c r="L38"/>
  <c r="H38" i="2"/>
  <c r="L38" s="1"/>
  <c r="L90" i="3"/>
  <c r="L83"/>
  <c r="L34"/>
  <c r="L172"/>
  <c r="K89"/>
  <c r="H10" i="4"/>
  <c r="L179" i="3"/>
  <c r="L15"/>
  <c r="K142"/>
  <c r="L383"/>
  <c r="L354"/>
  <c r="L451"/>
  <c r="K408"/>
  <c r="K388"/>
  <c r="G33" i="2"/>
  <c r="K33" s="1"/>
  <c r="K213" i="3"/>
  <c r="K214"/>
  <c r="L372"/>
  <c r="L355"/>
  <c r="G45" i="2"/>
  <c r="K45" s="1"/>
  <c r="L391" i="3"/>
  <c r="K442"/>
  <c r="L381"/>
  <c r="L376"/>
  <c r="K54" i="2"/>
  <c r="L208" i="3"/>
  <c r="K296"/>
  <c r="L144"/>
  <c r="L92"/>
  <c r="L136"/>
  <c r="L375"/>
  <c r="L362"/>
  <c r="G10" i="4"/>
  <c r="L14" i="3"/>
  <c r="L363"/>
  <c r="F14" i="4"/>
  <c r="J44" i="2"/>
  <c r="J45"/>
  <c r="J58"/>
  <c r="J56"/>
  <c r="J41"/>
  <c r="F39"/>
  <c r="F34"/>
  <c r="G26"/>
  <c r="H26"/>
  <c r="G9"/>
  <c r="H9"/>
  <c r="G13"/>
  <c r="H13"/>
  <c r="G17"/>
  <c r="H17"/>
  <c r="G20"/>
  <c r="H20"/>
  <c r="E89" i="3"/>
  <c r="F88"/>
  <c r="D89"/>
  <c r="D88" s="1"/>
  <c r="D59"/>
  <c r="E59"/>
  <c r="F59"/>
  <c r="D23"/>
  <c r="E23"/>
  <c r="D15"/>
  <c r="D14" s="1"/>
  <c r="E15"/>
  <c r="E443"/>
  <c r="D453"/>
  <c r="D452" s="1"/>
  <c r="D451" s="1"/>
  <c r="D450" s="1"/>
  <c r="D449" s="1"/>
  <c r="D448" s="1"/>
  <c r="D447" s="1"/>
  <c r="E453"/>
  <c r="D443"/>
  <c r="D439"/>
  <c r="E439"/>
  <c r="D432"/>
  <c r="D431" s="1"/>
  <c r="E432"/>
  <c r="D426"/>
  <c r="D425" s="1"/>
  <c r="D424" s="1"/>
  <c r="D423" s="1"/>
  <c r="D422" s="1"/>
  <c r="E426"/>
  <c r="D420"/>
  <c r="D419" s="1"/>
  <c r="D418" s="1"/>
  <c r="D417" s="1"/>
  <c r="D416" s="1"/>
  <c r="E420"/>
  <c r="D414"/>
  <c r="D413" s="1"/>
  <c r="D412" s="1"/>
  <c r="D411" s="1"/>
  <c r="D410" s="1"/>
  <c r="E414"/>
  <c r="D408"/>
  <c r="E408"/>
  <c r="D406"/>
  <c r="E406"/>
  <c r="I406" s="1"/>
  <c r="D397"/>
  <c r="D396" s="1"/>
  <c r="D395" s="1"/>
  <c r="D394" s="1"/>
  <c r="D393" s="1"/>
  <c r="E397"/>
  <c r="D391"/>
  <c r="E391"/>
  <c r="I391" s="1"/>
  <c r="D382"/>
  <c r="D381" s="1"/>
  <c r="D380" s="1"/>
  <c r="D379" s="1"/>
  <c r="D378" s="1"/>
  <c r="E382"/>
  <c r="D376"/>
  <c r="D375" s="1"/>
  <c r="D372" s="1"/>
  <c r="E376"/>
  <c r="D369"/>
  <c r="D368" s="1"/>
  <c r="D367" s="1"/>
  <c r="D366" s="1"/>
  <c r="D365" s="1"/>
  <c r="E369"/>
  <c r="D363"/>
  <c r="D362" s="1"/>
  <c r="D361" s="1"/>
  <c r="D360" s="1"/>
  <c r="D359" s="1"/>
  <c r="E363"/>
  <c r="D354"/>
  <c r="D353" s="1"/>
  <c r="E354"/>
  <c r="D346"/>
  <c r="D345" s="1"/>
  <c r="D342" s="1"/>
  <c r="D341" s="1"/>
  <c r="D343" s="1"/>
  <c r="E346"/>
  <c r="D339"/>
  <c r="E339"/>
  <c r="D337"/>
  <c r="E337"/>
  <c r="I337" s="1"/>
  <c r="D329"/>
  <c r="D328" s="1"/>
  <c r="D327" s="1"/>
  <c r="D326" s="1"/>
  <c r="D325" s="1"/>
  <c r="E329"/>
  <c r="D323"/>
  <c r="D322" s="1"/>
  <c r="E323"/>
  <c r="D316"/>
  <c r="D315" s="1"/>
  <c r="D314" s="1"/>
  <c r="D313" s="1"/>
  <c r="D312" s="1"/>
  <c r="E316"/>
  <c r="D310"/>
  <c r="D309" s="1"/>
  <c r="D308" s="1"/>
  <c r="D307" s="1"/>
  <c r="D306" s="1"/>
  <c r="E310"/>
  <c r="D304"/>
  <c r="D303" s="1"/>
  <c r="D302" s="1"/>
  <c r="D301" s="1"/>
  <c r="D300" s="1"/>
  <c r="E304"/>
  <c r="D296"/>
  <c r="E296"/>
  <c r="I296" s="1"/>
  <c r="D294"/>
  <c r="E294"/>
  <c r="D287"/>
  <c r="D286" s="1"/>
  <c r="D283" s="1"/>
  <c r="D282" s="1"/>
  <c r="E287"/>
  <c r="D278"/>
  <c r="D277" s="1"/>
  <c r="D275" s="1"/>
  <c r="D274" s="1"/>
  <c r="E278"/>
  <c r="D271"/>
  <c r="D270" s="1"/>
  <c r="D267" s="1"/>
  <c r="E271"/>
  <c r="D264"/>
  <c r="E264"/>
  <c r="D262"/>
  <c r="E262"/>
  <c r="I262" s="1"/>
  <c r="D256"/>
  <c r="D255" s="1"/>
  <c r="E256"/>
  <c r="D248"/>
  <c r="D247" s="1"/>
  <c r="D243" s="1"/>
  <c r="D242" s="1"/>
  <c r="E248"/>
  <c r="D240"/>
  <c r="E240"/>
  <c r="D232"/>
  <c r="D231" s="1"/>
  <c r="E232"/>
  <c r="D225"/>
  <c r="E225"/>
  <c r="D222"/>
  <c r="E222"/>
  <c r="D213"/>
  <c r="E213"/>
  <c r="D211"/>
  <c r="E211"/>
  <c r="D208"/>
  <c r="D207" s="1"/>
  <c r="E208"/>
  <c r="D200"/>
  <c r="D199" s="1"/>
  <c r="D196" s="1"/>
  <c r="E200"/>
  <c r="D191"/>
  <c r="D190" s="1"/>
  <c r="E191"/>
  <c r="D188"/>
  <c r="D187" s="1"/>
  <c r="E188"/>
  <c r="D179"/>
  <c r="D178" s="1"/>
  <c r="D175" s="1"/>
  <c r="D174" s="1"/>
  <c r="E179"/>
  <c r="D172"/>
  <c r="E172"/>
  <c r="I172" s="1"/>
  <c r="D169"/>
  <c r="E169"/>
  <c r="D160"/>
  <c r="D159" s="1"/>
  <c r="D154" s="1"/>
  <c r="E160"/>
  <c r="D149"/>
  <c r="D148" s="1"/>
  <c r="E149"/>
  <c r="D142"/>
  <c r="D141" s="1"/>
  <c r="E142"/>
  <c r="D136"/>
  <c r="D135" s="1"/>
  <c r="E136"/>
  <c r="D133"/>
  <c r="D132" s="1"/>
  <c r="E133"/>
  <c r="D126"/>
  <c r="D125" s="1"/>
  <c r="D122" s="1"/>
  <c r="D121" s="1"/>
  <c r="E126"/>
  <c r="D118"/>
  <c r="D117" s="1"/>
  <c r="D116" s="1"/>
  <c r="E118"/>
  <c r="D111"/>
  <c r="D110" s="1"/>
  <c r="E111"/>
  <c r="D100"/>
  <c r="E100"/>
  <c r="D98"/>
  <c r="E98"/>
  <c r="D82"/>
  <c r="E82"/>
  <c r="D77"/>
  <c r="E77"/>
  <c r="D73"/>
  <c r="E73"/>
  <c r="I73" s="1"/>
  <c r="D65"/>
  <c r="D64" s="1"/>
  <c r="E65"/>
  <c r="D54"/>
  <c r="D53" s="1"/>
  <c r="E54"/>
  <c r="D48"/>
  <c r="E48"/>
  <c r="D42"/>
  <c r="D16" i="4" s="1"/>
  <c r="E42" i="3"/>
  <c r="D37"/>
  <c r="D15" i="4" s="1"/>
  <c r="E37" i="3"/>
  <c r="D33"/>
  <c r="D14" i="4" s="1"/>
  <c r="E33" i="3"/>
  <c r="F20" i="2"/>
  <c r="F17"/>
  <c r="F13"/>
  <c r="F9"/>
  <c r="F453" i="3"/>
  <c r="F432"/>
  <c r="F426"/>
  <c r="F420"/>
  <c r="F414"/>
  <c r="F408"/>
  <c r="J408" s="1"/>
  <c r="F406"/>
  <c r="F397"/>
  <c r="F391"/>
  <c r="F382"/>
  <c r="F376"/>
  <c r="F369"/>
  <c r="F363"/>
  <c r="F354"/>
  <c r="J354" s="1"/>
  <c r="F346"/>
  <c r="F339"/>
  <c r="F337"/>
  <c r="F329"/>
  <c r="F323"/>
  <c r="F316"/>
  <c r="F310"/>
  <c r="F304"/>
  <c r="F296"/>
  <c r="F294"/>
  <c r="J294" s="1"/>
  <c r="F287"/>
  <c r="K287" s="1"/>
  <c r="F277"/>
  <c r="F271"/>
  <c r="F264"/>
  <c r="J264" s="1"/>
  <c r="F262"/>
  <c r="J262" s="1"/>
  <c r="F256"/>
  <c r="F248"/>
  <c r="F240"/>
  <c r="F232"/>
  <c r="F225"/>
  <c r="J225" s="1"/>
  <c r="G50" i="2"/>
  <c r="K50" s="1"/>
  <c r="F213" i="3"/>
  <c r="J213" s="1"/>
  <c r="F211"/>
  <c r="F208"/>
  <c r="F200"/>
  <c r="F190"/>
  <c r="F188"/>
  <c r="F178"/>
  <c r="F172"/>
  <c r="F159"/>
  <c r="F149"/>
  <c r="F142"/>
  <c r="F136"/>
  <c r="F133"/>
  <c r="F126"/>
  <c r="F118"/>
  <c r="F111"/>
  <c r="F98"/>
  <c r="J98" s="1"/>
  <c r="F82"/>
  <c r="F65"/>
  <c r="F15" i="4" s="1"/>
  <c r="F53" i="3"/>
  <c r="F48"/>
  <c r="G40" i="2"/>
  <c r="G39" s="1"/>
  <c r="F42" i="3"/>
  <c r="F23"/>
  <c r="F15"/>
  <c r="F26" i="2"/>
  <c r="E14" i="1"/>
  <c r="E15" s="1"/>
  <c r="E24" s="1"/>
  <c r="F22" s="1"/>
  <c r="F24" s="1"/>
  <c r="G22" s="1"/>
  <c r="E11"/>
  <c r="F7" i="5" l="1"/>
  <c r="J10"/>
  <c r="G7"/>
  <c r="K10"/>
  <c r="H7"/>
  <c r="L10"/>
  <c r="L7"/>
  <c r="I7"/>
  <c r="G182" i="3"/>
  <c r="G186"/>
  <c r="H281"/>
  <c r="F81"/>
  <c r="J82"/>
  <c r="F148"/>
  <c r="J149"/>
  <c r="F17" i="4"/>
  <c r="J17" s="1"/>
  <c r="J211" i="3"/>
  <c r="F231"/>
  <c r="J232"/>
  <c r="F309"/>
  <c r="J310"/>
  <c r="D239"/>
  <c r="D236" s="1"/>
  <c r="D18" i="4"/>
  <c r="E452" i="3"/>
  <c r="I453"/>
  <c r="E58"/>
  <c r="E22" i="4"/>
  <c r="I59" i="3"/>
  <c r="H48"/>
  <c r="L49"/>
  <c r="G260"/>
  <c r="G259"/>
  <c r="G258" s="1"/>
  <c r="H353"/>
  <c r="F14"/>
  <c r="J15"/>
  <c r="F47"/>
  <c r="F46" s="1"/>
  <c r="F45" s="1"/>
  <c r="F44" s="1"/>
  <c r="F19" i="4"/>
  <c r="F239" i="3"/>
  <c r="F18" i="4"/>
  <c r="J240" i="3"/>
  <c r="F315"/>
  <c r="J316"/>
  <c r="F396"/>
  <c r="K397"/>
  <c r="J397"/>
  <c r="E14" i="4"/>
  <c r="I33" i="3"/>
  <c r="E117"/>
  <c r="I118"/>
  <c r="E141"/>
  <c r="I142"/>
  <c r="E159"/>
  <c r="J160"/>
  <c r="I160"/>
  <c r="E187"/>
  <c r="I187" s="1"/>
  <c r="I188"/>
  <c r="E17" i="4"/>
  <c r="I211" i="3"/>
  <c r="E231"/>
  <c r="I231" s="1"/>
  <c r="I232"/>
  <c r="E362"/>
  <c r="I363"/>
  <c r="E413"/>
  <c r="I414"/>
  <c r="E425"/>
  <c r="I426"/>
  <c r="J439"/>
  <c r="I439"/>
  <c r="E22"/>
  <c r="E11" i="4"/>
  <c r="I23" i="3"/>
  <c r="G44" i="2"/>
  <c r="K44" s="1"/>
  <c r="G21" i="4"/>
  <c r="G20" s="1"/>
  <c r="H225" i="3"/>
  <c r="L225" s="1"/>
  <c r="L226"/>
  <c r="H133"/>
  <c r="H132" s="1"/>
  <c r="H130" s="1"/>
  <c r="H129" s="1"/>
  <c r="L134"/>
  <c r="F22"/>
  <c r="F11" i="4"/>
  <c r="K23" i="3"/>
  <c r="J23"/>
  <c r="F135"/>
  <c r="J136"/>
  <c r="J172"/>
  <c r="F199"/>
  <c r="J200"/>
  <c r="F247"/>
  <c r="J248"/>
  <c r="F270"/>
  <c r="J271"/>
  <c r="J296"/>
  <c r="F322"/>
  <c r="J323"/>
  <c r="F345"/>
  <c r="J346"/>
  <c r="K346"/>
  <c r="F375"/>
  <c r="J376"/>
  <c r="J406"/>
  <c r="F425"/>
  <c r="J426"/>
  <c r="D81"/>
  <c r="D21" i="4"/>
  <c r="D17"/>
  <c r="J443" i="3"/>
  <c r="I443"/>
  <c r="D22"/>
  <c r="D21" s="1"/>
  <c r="D20" s="1"/>
  <c r="D19" s="1"/>
  <c r="D18" s="1"/>
  <c r="D11" i="4"/>
  <c r="L54" i="3"/>
  <c r="K15"/>
  <c r="H22" i="4"/>
  <c r="G50" i="3"/>
  <c r="G62"/>
  <c r="G61" s="1"/>
  <c r="G104"/>
  <c r="G157"/>
  <c r="H182"/>
  <c r="H251"/>
  <c r="H250" s="1"/>
  <c r="G266"/>
  <c r="G429"/>
  <c r="G428" s="1"/>
  <c r="G400" s="1"/>
  <c r="G399" s="1"/>
  <c r="G210"/>
  <c r="J33"/>
  <c r="K225"/>
  <c r="H443"/>
  <c r="H438" s="1"/>
  <c r="H435" s="1"/>
  <c r="H434" s="1"/>
  <c r="H436" s="1"/>
  <c r="L444"/>
  <c r="H54" i="2"/>
  <c r="G15" i="4"/>
  <c r="H118" i="3"/>
  <c r="H117" s="1"/>
  <c r="L119"/>
  <c r="H149"/>
  <c r="H148" s="1"/>
  <c r="L150"/>
  <c r="G438"/>
  <c r="G435" s="1"/>
  <c r="G434" s="1"/>
  <c r="G436" s="1"/>
  <c r="K135"/>
  <c r="J73"/>
  <c r="K240"/>
  <c r="H18" i="4"/>
  <c r="F125" i="3"/>
  <c r="J126"/>
  <c r="F187"/>
  <c r="J188"/>
  <c r="F286"/>
  <c r="J287"/>
  <c r="J337"/>
  <c r="K337"/>
  <c r="F362"/>
  <c r="J363"/>
  <c r="K363"/>
  <c r="J391"/>
  <c r="K391"/>
  <c r="F384"/>
  <c r="F413"/>
  <c r="J414"/>
  <c r="F452"/>
  <c r="J453"/>
  <c r="K453"/>
  <c r="D47"/>
  <c r="D46" s="1"/>
  <c r="D45" s="1"/>
  <c r="D44" s="1"/>
  <c r="D19" i="4"/>
  <c r="D13" i="3"/>
  <c r="D12" s="1"/>
  <c r="D11" s="1"/>
  <c r="D10" s="1"/>
  <c r="D10" i="4"/>
  <c r="D9" s="1"/>
  <c r="D8" s="1"/>
  <c r="E88" i="3"/>
  <c r="J89"/>
  <c r="I89"/>
  <c r="G251"/>
  <c r="G250" s="1"/>
  <c r="G32"/>
  <c r="G29" s="1"/>
  <c r="G28" s="1"/>
  <c r="G30" s="1"/>
  <c r="G14" i="4"/>
  <c r="K33" i="3"/>
  <c r="H77"/>
  <c r="L77" s="1"/>
  <c r="L78"/>
  <c r="H81"/>
  <c r="K188"/>
  <c r="H396"/>
  <c r="L397"/>
  <c r="F132"/>
  <c r="J133"/>
  <c r="J190"/>
  <c r="J339"/>
  <c r="K339"/>
  <c r="F368"/>
  <c r="J369"/>
  <c r="K369"/>
  <c r="F419"/>
  <c r="J420"/>
  <c r="I42"/>
  <c r="E16" i="4"/>
  <c r="I16" s="1"/>
  <c r="E53" i="3"/>
  <c r="J54"/>
  <c r="I54"/>
  <c r="E81"/>
  <c r="I81" s="1"/>
  <c r="E21" i="4"/>
  <c r="I82" i="3"/>
  <c r="J100"/>
  <c r="I100"/>
  <c r="E132"/>
  <c r="I132" s="1"/>
  <c r="I133"/>
  <c r="E199"/>
  <c r="I200"/>
  <c r="I222"/>
  <c r="J222"/>
  <c r="E247"/>
  <c r="I248"/>
  <c r="E270"/>
  <c r="I271"/>
  <c r="E286"/>
  <c r="I287"/>
  <c r="E309"/>
  <c r="I310"/>
  <c r="E322"/>
  <c r="I323"/>
  <c r="E345"/>
  <c r="I346"/>
  <c r="E375"/>
  <c r="I376"/>
  <c r="D58"/>
  <c r="D22" i="4"/>
  <c r="G227" i="3"/>
  <c r="F110"/>
  <c r="J111"/>
  <c r="K111"/>
  <c r="F32"/>
  <c r="J32" s="1"/>
  <c r="F16" i="4"/>
  <c r="J16" s="1"/>
  <c r="J42" i="3"/>
  <c r="F64"/>
  <c r="J65"/>
  <c r="F117"/>
  <c r="J117" s="1"/>
  <c r="J118"/>
  <c r="F141"/>
  <c r="J142"/>
  <c r="F207"/>
  <c r="J207" s="1"/>
  <c r="J208"/>
  <c r="K208"/>
  <c r="F255"/>
  <c r="J255" s="1"/>
  <c r="J256"/>
  <c r="F303"/>
  <c r="J304"/>
  <c r="F328"/>
  <c r="J329"/>
  <c r="F381"/>
  <c r="J382"/>
  <c r="F431"/>
  <c r="J431" s="1"/>
  <c r="J432"/>
  <c r="E15" i="4"/>
  <c r="I15" s="1"/>
  <c r="I37" i="3"/>
  <c r="E47"/>
  <c r="E46" s="1"/>
  <c r="E45" s="1"/>
  <c r="E44" s="1"/>
  <c r="E19" i="4"/>
  <c r="E64" i="3"/>
  <c r="I65"/>
  <c r="I77"/>
  <c r="I98"/>
  <c r="E110"/>
  <c r="I111"/>
  <c r="E125"/>
  <c r="I126"/>
  <c r="E135"/>
  <c r="I135" s="1"/>
  <c r="I136"/>
  <c r="E148"/>
  <c r="I149"/>
  <c r="J169"/>
  <c r="I169"/>
  <c r="E178"/>
  <c r="J178" s="1"/>
  <c r="I179"/>
  <c r="J179"/>
  <c r="E190"/>
  <c r="I190" s="1"/>
  <c r="J191"/>
  <c r="I191"/>
  <c r="E207"/>
  <c r="I207" s="1"/>
  <c r="I208"/>
  <c r="I213"/>
  <c r="I225"/>
  <c r="E239"/>
  <c r="E18" i="4"/>
  <c r="I18" s="1"/>
  <c r="I240" i="3"/>
  <c r="E255"/>
  <c r="I256"/>
  <c r="I264"/>
  <c r="E277"/>
  <c r="J278"/>
  <c r="I278"/>
  <c r="I294"/>
  <c r="E303"/>
  <c r="I304"/>
  <c r="E315"/>
  <c r="I316"/>
  <c r="E328"/>
  <c r="I329"/>
  <c r="I339"/>
  <c r="I354"/>
  <c r="E368"/>
  <c r="I369"/>
  <c r="E381"/>
  <c r="I382"/>
  <c r="E396"/>
  <c r="I397"/>
  <c r="I408"/>
  <c r="E419"/>
  <c r="I420"/>
  <c r="E431"/>
  <c r="I432"/>
  <c r="E14"/>
  <c r="I15"/>
  <c r="F58"/>
  <c r="J58" s="1"/>
  <c r="F22" i="4"/>
  <c r="J59" i="3"/>
  <c r="K264"/>
  <c r="L370"/>
  <c r="L380"/>
  <c r="K82"/>
  <c r="K354"/>
  <c r="L187"/>
  <c r="K187"/>
  <c r="K59"/>
  <c r="H204"/>
  <c r="H203" s="1"/>
  <c r="H202" s="1"/>
  <c r="H100"/>
  <c r="L100" s="1"/>
  <c r="H221"/>
  <c r="F21" i="4"/>
  <c r="G97" i="3"/>
  <c r="G94" s="1"/>
  <c r="G93" s="1"/>
  <c r="G95" s="1"/>
  <c r="H32"/>
  <c r="H29" s="1"/>
  <c r="H28" s="1"/>
  <c r="H30" s="1"/>
  <c r="H14" i="4"/>
  <c r="G47" i="3"/>
  <c r="G46" s="1"/>
  <c r="G45" s="1"/>
  <c r="G44" s="1"/>
  <c r="G19" i="4"/>
  <c r="H65" i="3"/>
  <c r="H64" s="1"/>
  <c r="L66"/>
  <c r="G221"/>
  <c r="H55" i="2"/>
  <c r="L55" s="1"/>
  <c r="G18" i="4"/>
  <c r="G25" i="2"/>
  <c r="K26"/>
  <c r="F25"/>
  <c r="J26"/>
  <c r="H25"/>
  <c r="L26"/>
  <c r="L9"/>
  <c r="J9"/>
  <c r="K9"/>
  <c r="L13"/>
  <c r="J13"/>
  <c r="K13"/>
  <c r="L17"/>
  <c r="J17"/>
  <c r="K17"/>
  <c r="L20"/>
  <c r="J20"/>
  <c r="K20"/>
  <c r="G152" i="3"/>
  <c r="G103" s="1"/>
  <c r="H152"/>
  <c r="L43"/>
  <c r="L127"/>
  <c r="L76"/>
  <c r="L99"/>
  <c r="L192"/>
  <c r="H368"/>
  <c r="L369"/>
  <c r="L277"/>
  <c r="L346"/>
  <c r="L361"/>
  <c r="G9" i="4"/>
  <c r="L10"/>
  <c r="F86" i="3"/>
  <c r="K86" s="1"/>
  <c r="J88"/>
  <c r="K88"/>
  <c r="F275"/>
  <c r="K277"/>
  <c r="J277"/>
  <c r="F175"/>
  <c r="F154"/>
  <c r="J159"/>
  <c r="L33"/>
  <c r="H11" i="4"/>
  <c r="L23" i="3"/>
  <c r="L82"/>
  <c r="L81"/>
  <c r="L56" i="2"/>
  <c r="K179" i="3"/>
  <c r="K73"/>
  <c r="L73"/>
  <c r="K14" i="4"/>
  <c r="K133" i="3"/>
  <c r="L133"/>
  <c r="L257"/>
  <c r="L421"/>
  <c r="K406"/>
  <c r="L415"/>
  <c r="K323"/>
  <c r="L408"/>
  <c r="L409"/>
  <c r="K48"/>
  <c r="L48"/>
  <c r="K19" i="4"/>
  <c r="K98" i="3"/>
  <c r="L98"/>
  <c r="K149"/>
  <c r="L149"/>
  <c r="K200"/>
  <c r="L200"/>
  <c r="L37"/>
  <c r="L263"/>
  <c r="L295"/>
  <c r="K211"/>
  <c r="K248"/>
  <c r="K329"/>
  <c r="K222"/>
  <c r="K439"/>
  <c r="L324"/>
  <c r="H33" i="2"/>
  <c r="L33" s="1"/>
  <c r="L442" i="3"/>
  <c r="L389"/>
  <c r="K432"/>
  <c r="L317"/>
  <c r="L42"/>
  <c r="H37" i="2"/>
  <c r="L37" s="1"/>
  <c r="L113" i="3"/>
  <c r="K15" i="4"/>
  <c r="K54" i="3"/>
  <c r="K118"/>
  <c r="K160"/>
  <c r="L160"/>
  <c r="K271"/>
  <c r="K310"/>
  <c r="L212"/>
  <c r="L249"/>
  <c r="L264"/>
  <c r="L265"/>
  <c r="L296"/>
  <c r="L297"/>
  <c r="L330"/>
  <c r="L54" i="2"/>
  <c r="L223" i="3"/>
  <c r="L407"/>
  <c r="L440"/>
  <c r="K426"/>
  <c r="H45" i="2"/>
  <c r="L433" i="3"/>
  <c r="K42"/>
  <c r="K16" i="4"/>
  <c r="L191" i="3"/>
  <c r="K191"/>
  <c r="K262"/>
  <c r="K18" i="4"/>
  <c r="K294" i="3"/>
  <c r="L233"/>
  <c r="L288"/>
  <c r="L305"/>
  <c r="L445"/>
  <c r="K65"/>
  <c r="L65"/>
  <c r="K126"/>
  <c r="L126"/>
  <c r="L169"/>
  <c r="K169"/>
  <c r="K316"/>
  <c r="L118"/>
  <c r="L272"/>
  <c r="L311"/>
  <c r="K232"/>
  <c r="K256"/>
  <c r="K304"/>
  <c r="K207"/>
  <c r="L207"/>
  <c r="K420"/>
  <c r="K414"/>
  <c r="L213"/>
  <c r="L214"/>
  <c r="L427"/>
  <c r="L240"/>
  <c r="L378"/>
  <c r="L379"/>
  <c r="L450"/>
  <c r="L117"/>
  <c r="L371"/>
  <c r="L13"/>
  <c r="L360"/>
  <c r="L336"/>
  <c r="K40" i="2"/>
  <c r="J53" i="3"/>
  <c r="K53"/>
  <c r="F435"/>
  <c r="J438"/>
  <c r="K438"/>
  <c r="K56" i="2"/>
  <c r="J39"/>
  <c r="K39"/>
  <c r="J34"/>
  <c r="F8"/>
  <c r="E385" i="3"/>
  <c r="E384" s="1"/>
  <c r="H8" i="2"/>
  <c r="I9" i="1" s="1"/>
  <c r="G8" i="2"/>
  <c r="H35"/>
  <c r="F183" i="3"/>
  <c r="D261"/>
  <c r="D260" s="1"/>
  <c r="F261"/>
  <c r="E97"/>
  <c r="E293"/>
  <c r="D405"/>
  <c r="D402" s="1"/>
  <c r="D401" s="1"/>
  <c r="D400" s="1"/>
  <c r="D399" s="1"/>
  <c r="F336"/>
  <c r="D97"/>
  <c r="D94" s="1"/>
  <c r="D93" s="1"/>
  <c r="D95" s="1"/>
  <c r="D352"/>
  <c r="F130"/>
  <c r="F30" i="2"/>
  <c r="E168" i="3"/>
  <c r="E165" s="1"/>
  <c r="D168"/>
  <c r="D165" s="1"/>
  <c r="D164" s="1"/>
  <c r="F52" i="2"/>
  <c r="F293" i="3"/>
  <c r="F72"/>
  <c r="E353"/>
  <c r="G32" i="2"/>
  <c r="K32" s="1"/>
  <c r="F168" i="3"/>
  <c r="F210"/>
  <c r="F97"/>
  <c r="F353"/>
  <c r="F405"/>
  <c r="E221"/>
  <c r="E261"/>
  <c r="D336"/>
  <c r="D334" s="1"/>
  <c r="D333" s="1"/>
  <c r="D332" s="1"/>
  <c r="D331" s="1"/>
  <c r="E405"/>
  <c r="F29"/>
  <c r="F385"/>
  <c r="H50" i="2"/>
  <c r="L50" s="1"/>
  <c r="D384" i="3"/>
  <c r="I384" s="1"/>
  <c r="F221"/>
  <c r="E336"/>
  <c r="E32"/>
  <c r="D9"/>
  <c r="D8" s="1"/>
  <c r="E438"/>
  <c r="D438"/>
  <c r="D435" s="1"/>
  <c r="D434" s="1"/>
  <c r="D436" s="1"/>
  <c r="D430"/>
  <c r="D429"/>
  <c r="D428" s="1"/>
  <c r="E429"/>
  <c r="D371"/>
  <c r="D373"/>
  <c r="I373" s="1"/>
  <c r="D351"/>
  <c r="D350" s="1"/>
  <c r="D320"/>
  <c r="D319"/>
  <c r="D318" s="1"/>
  <c r="D299" s="1"/>
  <c r="D298" s="1"/>
  <c r="E319"/>
  <c r="F254"/>
  <c r="F320"/>
  <c r="G48" i="2"/>
  <c r="K48" s="1"/>
  <c r="D72" i="3"/>
  <c r="D68" s="1"/>
  <c r="D67" s="1"/>
  <c r="D183"/>
  <c r="D182" s="1"/>
  <c r="F229"/>
  <c r="E72"/>
  <c r="E115"/>
  <c r="E210"/>
  <c r="G35" i="2"/>
  <c r="K35" s="1"/>
  <c r="D210" i="3"/>
  <c r="D204" s="1"/>
  <c r="D203" s="1"/>
  <c r="D202" s="1"/>
  <c r="D221"/>
  <c r="D218" s="1"/>
  <c r="D217" s="1"/>
  <c r="D216" s="1"/>
  <c r="D293"/>
  <c r="D290" s="1"/>
  <c r="D289" s="1"/>
  <c r="D281" s="1"/>
  <c r="D266"/>
  <c r="D269"/>
  <c r="D259"/>
  <c r="D258" s="1"/>
  <c r="D254"/>
  <c r="D253"/>
  <c r="D252" s="1"/>
  <c r="E253"/>
  <c r="D235"/>
  <c r="D238"/>
  <c r="D229"/>
  <c r="D228" s="1"/>
  <c r="D227" s="1"/>
  <c r="D230"/>
  <c r="D195"/>
  <c r="D194" s="1"/>
  <c r="D198"/>
  <c r="D157"/>
  <c r="D153"/>
  <c r="D147"/>
  <c r="D146"/>
  <c r="D145" s="1"/>
  <c r="D138"/>
  <c r="D140"/>
  <c r="D139" s="1"/>
  <c r="E140"/>
  <c r="E130"/>
  <c r="D130"/>
  <c r="D129" s="1"/>
  <c r="D115"/>
  <c r="D114" s="1"/>
  <c r="D105"/>
  <c r="D109"/>
  <c r="D106"/>
  <c r="E106"/>
  <c r="I106" s="1"/>
  <c r="E109"/>
  <c r="I109" s="1"/>
  <c r="D87"/>
  <c r="D86"/>
  <c r="D85" s="1"/>
  <c r="E86"/>
  <c r="D63"/>
  <c r="D62"/>
  <c r="D61" s="1"/>
  <c r="E62"/>
  <c r="D52"/>
  <c r="D51"/>
  <c r="D50" s="1"/>
  <c r="E51"/>
  <c r="D32"/>
  <c r="D29" s="1"/>
  <c r="D28" s="1"/>
  <c r="D30" s="1"/>
  <c r="F146"/>
  <c r="F147"/>
  <c r="G47" i="2"/>
  <c r="K47" s="1"/>
  <c r="F51" i="3"/>
  <c r="F50" s="1"/>
  <c r="F52"/>
  <c r="F115"/>
  <c r="F116"/>
  <c r="G36" i="2"/>
  <c r="K36" s="1"/>
  <c r="G31"/>
  <c r="G49"/>
  <c r="K49" s="1"/>
  <c r="F87" i="3"/>
  <c r="F153"/>
  <c r="F105"/>
  <c r="F62"/>
  <c r="K57" i="2"/>
  <c r="F106" i="3"/>
  <c r="K106" s="1"/>
  <c r="G59" i="2"/>
  <c r="G42"/>
  <c r="D13" i="4" l="1"/>
  <c r="I11"/>
  <c r="J15"/>
  <c r="J18"/>
  <c r="E164" i="3"/>
  <c r="I164" s="1"/>
  <c r="I165"/>
  <c r="J116"/>
  <c r="E205"/>
  <c r="I210"/>
  <c r="F228"/>
  <c r="J229"/>
  <c r="F205"/>
  <c r="J205" s="1"/>
  <c r="J210"/>
  <c r="J21" i="4"/>
  <c r="F20"/>
  <c r="E395" i="3"/>
  <c r="I396"/>
  <c r="E327"/>
  <c r="I328"/>
  <c r="E275"/>
  <c r="I277"/>
  <c r="E147"/>
  <c r="I147" s="1"/>
  <c r="I148"/>
  <c r="E122"/>
  <c r="I125"/>
  <c r="F327"/>
  <c r="J328"/>
  <c r="E320"/>
  <c r="I320" s="1"/>
  <c r="I322"/>
  <c r="E243"/>
  <c r="I247"/>
  <c r="E196"/>
  <c r="I199"/>
  <c r="H395"/>
  <c r="L396"/>
  <c r="F451"/>
  <c r="J452"/>
  <c r="K452"/>
  <c r="F283"/>
  <c r="J286"/>
  <c r="K286"/>
  <c r="F122"/>
  <c r="J125"/>
  <c r="G205"/>
  <c r="G204"/>
  <c r="G203" s="1"/>
  <c r="G202" s="1"/>
  <c r="G27"/>
  <c r="G26" s="1"/>
  <c r="F372"/>
  <c r="J375"/>
  <c r="K375"/>
  <c r="F267"/>
  <c r="J270"/>
  <c r="F196"/>
  <c r="J199"/>
  <c r="E412"/>
  <c r="I413"/>
  <c r="F395"/>
  <c r="J396"/>
  <c r="K396"/>
  <c r="E451"/>
  <c r="I452"/>
  <c r="F308"/>
  <c r="J309"/>
  <c r="F429"/>
  <c r="F61"/>
  <c r="J61" s="1"/>
  <c r="J62"/>
  <c r="F114"/>
  <c r="J115"/>
  <c r="E85"/>
  <c r="I85" s="1"/>
  <c r="I86"/>
  <c r="E114"/>
  <c r="I114" s="1"/>
  <c r="I115"/>
  <c r="J320"/>
  <c r="F253"/>
  <c r="E402"/>
  <c r="I405"/>
  <c r="F259"/>
  <c r="J261"/>
  <c r="K32"/>
  <c r="F13" i="4"/>
  <c r="E13" i="3"/>
  <c r="E10" i="4"/>
  <c r="I14" i="3"/>
  <c r="F140"/>
  <c r="J141"/>
  <c r="F367"/>
  <c r="J368"/>
  <c r="K368"/>
  <c r="D20" i="4"/>
  <c r="D12" s="1"/>
  <c r="D7" s="1"/>
  <c r="F424" i="3"/>
  <c r="J425"/>
  <c r="F319"/>
  <c r="J322"/>
  <c r="E138"/>
  <c r="I138" s="1"/>
  <c r="I141"/>
  <c r="I14" i="4"/>
  <c r="E13"/>
  <c r="F236" i="3"/>
  <c r="J239"/>
  <c r="F13"/>
  <c r="F10" i="4"/>
  <c r="J14" i="3"/>
  <c r="K14"/>
  <c r="I22" i="4"/>
  <c r="H72" i="3"/>
  <c r="F430"/>
  <c r="F138"/>
  <c r="F204"/>
  <c r="J147"/>
  <c r="E61"/>
  <c r="I61" s="1"/>
  <c r="I62"/>
  <c r="E230"/>
  <c r="I230" s="1"/>
  <c r="E68"/>
  <c r="I72"/>
  <c r="E29"/>
  <c r="I32"/>
  <c r="F129"/>
  <c r="J130"/>
  <c r="H63"/>
  <c r="H62"/>
  <c r="H61" s="1"/>
  <c r="J22" i="4"/>
  <c r="E380" i="3"/>
  <c r="I381"/>
  <c r="E314"/>
  <c r="I315"/>
  <c r="E236"/>
  <c r="I239"/>
  <c r="E105"/>
  <c r="I105" s="1"/>
  <c r="I110"/>
  <c r="E63"/>
  <c r="I63" s="1"/>
  <c r="I64"/>
  <c r="F380"/>
  <c r="J381"/>
  <c r="K381"/>
  <c r="F302"/>
  <c r="J303"/>
  <c r="E342"/>
  <c r="I345"/>
  <c r="E308"/>
  <c r="I309"/>
  <c r="E267"/>
  <c r="I270"/>
  <c r="I21" i="4"/>
  <c r="E20"/>
  <c r="I20" s="1"/>
  <c r="E52" i="3"/>
  <c r="I52" s="1"/>
  <c r="I53"/>
  <c r="F418"/>
  <c r="J419"/>
  <c r="J132"/>
  <c r="H21" i="4"/>
  <c r="H20" s="1"/>
  <c r="F412" i="3"/>
  <c r="J413"/>
  <c r="J187"/>
  <c r="H97"/>
  <c r="H94" s="1"/>
  <c r="H93" s="1"/>
  <c r="H95" s="1"/>
  <c r="K58"/>
  <c r="F243"/>
  <c r="J247"/>
  <c r="J11" i="4"/>
  <c r="K11"/>
  <c r="J14"/>
  <c r="E21" i="3"/>
  <c r="I22"/>
  <c r="E424"/>
  <c r="I425"/>
  <c r="E361"/>
  <c r="I362"/>
  <c r="I17" i="4"/>
  <c r="F314" i="3"/>
  <c r="J315"/>
  <c r="J19" i="4"/>
  <c r="H352" i="3"/>
  <c r="H351"/>
  <c r="H350" s="1"/>
  <c r="H47"/>
  <c r="H46" s="1"/>
  <c r="H45" s="1"/>
  <c r="H44" s="1"/>
  <c r="H19" i="4"/>
  <c r="I58" i="3"/>
  <c r="F230"/>
  <c r="J230" s="1"/>
  <c r="J231"/>
  <c r="J148"/>
  <c r="E139"/>
  <c r="I139" s="1"/>
  <c r="I140"/>
  <c r="E318"/>
  <c r="I319"/>
  <c r="E218"/>
  <c r="I221"/>
  <c r="E167"/>
  <c r="I168"/>
  <c r="E94"/>
  <c r="I97"/>
  <c r="G220"/>
  <c r="G218"/>
  <c r="G217" s="1"/>
  <c r="G216" s="1"/>
  <c r="G215" s="1"/>
  <c r="E367"/>
  <c r="I368"/>
  <c r="E302"/>
  <c r="I303"/>
  <c r="E175"/>
  <c r="I178"/>
  <c r="E372"/>
  <c r="I375"/>
  <c r="E283"/>
  <c r="I286"/>
  <c r="F361"/>
  <c r="J362"/>
  <c r="K362"/>
  <c r="J81"/>
  <c r="K81"/>
  <c r="E229"/>
  <c r="E183"/>
  <c r="F402"/>
  <c r="J405"/>
  <c r="F290"/>
  <c r="J293"/>
  <c r="F334"/>
  <c r="J336"/>
  <c r="H218"/>
  <c r="H217" s="1"/>
  <c r="H216" s="1"/>
  <c r="H215" s="1"/>
  <c r="H220"/>
  <c r="E418"/>
  <c r="I419"/>
  <c r="F63"/>
  <c r="J63" s="1"/>
  <c r="J64"/>
  <c r="H15" i="4"/>
  <c r="H13" s="1"/>
  <c r="E87" i="3"/>
  <c r="I87" s="1"/>
  <c r="I88"/>
  <c r="H115"/>
  <c r="H114" s="1"/>
  <c r="H104" s="1"/>
  <c r="H103" s="1"/>
  <c r="H116"/>
  <c r="J106"/>
  <c r="J87"/>
  <c r="F145"/>
  <c r="J146"/>
  <c r="E50"/>
  <c r="I50" s="1"/>
  <c r="I51"/>
  <c r="E129"/>
  <c r="I129" s="1"/>
  <c r="I130"/>
  <c r="E146"/>
  <c r="E252"/>
  <c r="I252" s="1"/>
  <c r="I253"/>
  <c r="E428"/>
  <c r="I428" s="1"/>
  <c r="I429"/>
  <c r="E435"/>
  <c r="I438"/>
  <c r="E334"/>
  <c r="I336"/>
  <c r="E260"/>
  <c r="I260" s="1"/>
  <c r="I261"/>
  <c r="E290"/>
  <c r="I293"/>
  <c r="L32"/>
  <c r="K105"/>
  <c r="L443"/>
  <c r="K21" i="4"/>
  <c r="K141" i="3"/>
  <c r="K17" i="4"/>
  <c r="K336" i="3"/>
  <c r="E430"/>
  <c r="I430" s="1"/>
  <c r="I431"/>
  <c r="E254"/>
  <c r="I254" s="1"/>
  <c r="I255"/>
  <c r="I19" i="4"/>
  <c r="F109" i="3"/>
  <c r="J110"/>
  <c r="K110"/>
  <c r="G13" i="4"/>
  <c r="H147" i="3"/>
  <c r="H146"/>
  <c r="H145" s="1"/>
  <c r="K239"/>
  <c r="F342"/>
  <c r="J345"/>
  <c r="K345"/>
  <c r="J135"/>
  <c r="F21"/>
  <c r="J22"/>
  <c r="K22"/>
  <c r="E154"/>
  <c r="I159"/>
  <c r="E116"/>
  <c r="I116" s="1"/>
  <c r="I117"/>
  <c r="H400"/>
  <c r="H399" s="1"/>
  <c r="G10" i="1"/>
  <c r="K10" s="1"/>
  <c r="J25" i="2"/>
  <c r="I10" i="1"/>
  <c r="L25" i="2"/>
  <c r="H10" i="1"/>
  <c r="L10" s="1"/>
  <c r="K25" i="2"/>
  <c r="H9" i="1"/>
  <c r="L8" i="2"/>
  <c r="G9" i="1"/>
  <c r="J8" i="2"/>
  <c r="K8"/>
  <c r="H367" i="3"/>
  <c r="L368"/>
  <c r="L345"/>
  <c r="L274"/>
  <c r="L275"/>
  <c r="H9" i="4"/>
  <c r="L11"/>
  <c r="F12"/>
  <c r="J13"/>
  <c r="G8"/>
  <c r="L16"/>
  <c r="F94" i="3"/>
  <c r="J97"/>
  <c r="J385"/>
  <c r="I385"/>
  <c r="K87"/>
  <c r="F85"/>
  <c r="J86"/>
  <c r="F274"/>
  <c r="K275"/>
  <c r="F218"/>
  <c r="J221"/>
  <c r="F186"/>
  <c r="F182"/>
  <c r="F174"/>
  <c r="F165"/>
  <c r="J168"/>
  <c r="F157"/>
  <c r="L178"/>
  <c r="K178"/>
  <c r="L22"/>
  <c r="K419"/>
  <c r="L45" i="2"/>
  <c r="H44"/>
  <c r="L44" s="1"/>
  <c r="K97" i="3"/>
  <c r="L97"/>
  <c r="K405"/>
  <c r="K387"/>
  <c r="L239"/>
  <c r="K254"/>
  <c r="K255"/>
  <c r="L310"/>
  <c r="L116"/>
  <c r="K125"/>
  <c r="L125"/>
  <c r="L304"/>
  <c r="L19" i="4"/>
  <c r="L232" i="3"/>
  <c r="K190"/>
  <c r="L190"/>
  <c r="K425"/>
  <c r="L222"/>
  <c r="L248"/>
  <c r="K309"/>
  <c r="K430"/>
  <c r="K431"/>
  <c r="K328"/>
  <c r="L199"/>
  <c r="K199"/>
  <c r="K132"/>
  <c r="L132"/>
  <c r="L142"/>
  <c r="L256"/>
  <c r="K303"/>
  <c r="L168"/>
  <c r="K168"/>
  <c r="K260"/>
  <c r="K261"/>
  <c r="L406"/>
  <c r="L89"/>
  <c r="L21" i="4"/>
  <c r="L159" i="3"/>
  <c r="K159"/>
  <c r="K205"/>
  <c r="K210"/>
  <c r="L262"/>
  <c r="L18" i="4"/>
  <c r="L414" i="3"/>
  <c r="L420"/>
  <c r="K334"/>
  <c r="K64"/>
  <c r="L64"/>
  <c r="L14" i="4"/>
  <c r="L439" i="3"/>
  <c r="K116"/>
  <c r="K117"/>
  <c r="L316"/>
  <c r="L294"/>
  <c r="K148"/>
  <c r="L148"/>
  <c r="K47"/>
  <c r="L47"/>
  <c r="K320"/>
  <c r="K322"/>
  <c r="L35" i="2"/>
  <c r="L426" i="3"/>
  <c r="K413"/>
  <c r="K231"/>
  <c r="L271"/>
  <c r="K315"/>
  <c r="L111"/>
  <c r="L15" i="4"/>
  <c r="L287" i="3"/>
  <c r="K293"/>
  <c r="L432"/>
  <c r="L329"/>
  <c r="L17" i="4"/>
  <c r="L211" i="3"/>
  <c r="K270"/>
  <c r="K51"/>
  <c r="L52"/>
  <c r="L53"/>
  <c r="L388"/>
  <c r="L323"/>
  <c r="K221"/>
  <c r="K247"/>
  <c r="G58" i="2"/>
  <c r="K58" s="1"/>
  <c r="K59"/>
  <c r="L12" i="3"/>
  <c r="L31" i="2"/>
  <c r="K31"/>
  <c r="L29" i="3"/>
  <c r="L334"/>
  <c r="G41" i="2"/>
  <c r="K41" s="1"/>
  <c r="K42"/>
  <c r="L449" i="3"/>
  <c r="F68"/>
  <c r="J72"/>
  <c r="K72"/>
  <c r="K52"/>
  <c r="J52"/>
  <c r="J51"/>
  <c r="F434"/>
  <c r="J435"/>
  <c r="K435"/>
  <c r="F28"/>
  <c r="K29"/>
  <c r="F352"/>
  <c r="J352" s="1"/>
  <c r="J353"/>
  <c r="K353"/>
  <c r="E352"/>
  <c r="I352" s="1"/>
  <c r="I353"/>
  <c r="G13" i="1"/>
  <c r="J52" i="2"/>
  <c r="J30"/>
  <c r="F260" i="3"/>
  <c r="J260" s="1"/>
  <c r="H11" i="1"/>
  <c r="I11"/>
  <c r="D167" i="3"/>
  <c r="F29" i="2"/>
  <c r="F220" i="3"/>
  <c r="J220" s="1"/>
  <c r="E186"/>
  <c r="J186" s="1"/>
  <c r="G46" i="2"/>
  <c r="K46" s="1"/>
  <c r="G34"/>
  <c r="K34" s="1"/>
  <c r="G30"/>
  <c r="K30" s="1"/>
  <c r="H40"/>
  <c r="F351" i="3"/>
  <c r="D205"/>
  <c r="E204"/>
  <c r="D220"/>
  <c r="E220"/>
  <c r="F167"/>
  <c r="J167" s="1"/>
  <c r="E351"/>
  <c r="E259"/>
  <c r="D251"/>
  <c r="D250" s="1"/>
  <c r="D186"/>
  <c r="D349"/>
  <c r="D348" s="1"/>
  <c r="D27"/>
  <c r="D26" s="1"/>
  <c r="D69"/>
  <c r="H36" i="2"/>
  <c r="L36" s="1"/>
  <c r="D104" i="3"/>
  <c r="G53" i="2"/>
  <c r="D215" i="3"/>
  <c r="D152"/>
  <c r="H42" i="2"/>
  <c r="H59"/>
  <c r="H47"/>
  <c r="L47" s="1"/>
  <c r="H32"/>
  <c r="L32" s="1"/>
  <c r="L373" i="3"/>
  <c r="H49" i="2"/>
  <c r="L49" s="1"/>
  <c r="H48"/>
  <c r="L48" s="1"/>
  <c r="L57"/>
  <c r="M10" i="1" l="1"/>
  <c r="F20" i="3"/>
  <c r="J21"/>
  <c r="K21"/>
  <c r="E182"/>
  <c r="I182" s="1"/>
  <c r="I183"/>
  <c r="F313"/>
  <c r="J314"/>
  <c r="E313"/>
  <c r="I314"/>
  <c r="J430"/>
  <c r="J236"/>
  <c r="F238"/>
  <c r="K236"/>
  <c r="F235"/>
  <c r="F423"/>
  <c r="J424"/>
  <c r="I10" i="4"/>
  <c r="E9"/>
  <c r="F252" i="3"/>
  <c r="J253"/>
  <c r="J182"/>
  <c r="I154"/>
  <c r="E153"/>
  <c r="E157"/>
  <c r="I157" s="1"/>
  <c r="E289"/>
  <c r="I289" s="1"/>
  <c r="I290"/>
  <c r="F289"/>
  <c r="J290"/>
  <c r="E174"/>
  <c r="I174" s="1"/>
  <c r="I175"/>
  <c r="E366"/>
  <c r="I367"/>
  <c r="E217"/>
  <c r="I218"/>
  <c r="E423"/>
  <c r="I424"/>
  <c r="F417"/>
  <c r="J418"/>
  <c r="E307"/>
  <c r="I308"/>
  <c r="E28"/>
  <c r="I29"/>
  <c r="J138"/>
  <c r="K138"/>
  <c r="H68"/>
  <c r="H67" s="1"/>
  <c r="H69" s="1"/>
  <c r="L72"/>
  <c r="J10" i="4"/>
  <c r="F9"/>
  <c r="K10"/>
  <c r="I13"/>
  <c r="E12"/>
  <c r="I12" s="1"/>
  <c r="F258" i="3"/>
  <c r="J259"/>
  <c r="F394"/>
  <c r="K395"/>
  <c r="J395"/>
  <c r="J196"/>
  <c r="F195"/>
  <c r="F198"/>
  <c r="F450"/>
  <c r="J451"/>
  <c r="K451"/>
  <c r="I196"/>
  <c r="E198"/>
  <c r="I198" s="1"/>
  <c r="E195"/>
  <c r="E121"/>
  <c r="I121" s="1"/>
  <c r="I122"/>
  <c r="E274"/>
  <c r="I274" s="1"/>
  <c r="I275"/>
  <c r="E394"/>
  <c r="I395"/>
  <c r="I220"/>
  <c r="J29"/>
  <c r="L115"/>
  <c r="J183"/>
  <c r="E145"/>
  <c r="I146"/>
  <c r="I236"/>
  <c r="E238"/>
  <c r="I238" s="1"/>
  <c r="E235"/>
  <c r="I235" s="1"/>
  <c r="E379"/>
  <c r="I380"/>
  <c r="J105"/>
  <c r="F12"/>
  <c r="J13"/>
  <c r="K13"/>
  <c r="F318"/>
  <c r="J318" s="1"/>
  <c r="J319"/>
  <c r="F139"/>
  <c r="J140"/>
  <c r="K140"/>
  <c r="F428"/>
  <c r="J428" s="1"/>
  <c r="J429"/>
  <c r="E450"/>
  <c r="I451"/>
  <c r="J372"/>
  <c r="K372"/>
  <c r="F371"/>
  <c r="F373"/>
  <c r="J373" s="1"/>
  <c r="F282"/>
  <c r="J283"/>
  <c r="K283"/>
  <c r="J20" i="4"/>
  <c r="J174" i="3"/>
  <c r="F341"/>
  <c r="J342"/>
  <c r="K342"/>
  <c r="F242"/>
  <c r="J242" s="1"/>
  <c r="J243"/>
  <c r="F379"/>
  <c r="J380"/>
  <c r="K380"/>
  <c r="F203"/>
  <c r="J204"/>
  <c r="F366"/>
  <c r="J367"/>
  <c r="K367"/>
  <c r="F307"/>
  <c r="J308"/>
  <c r="E203"/>
  <c r="I204"/>
  <c r="E333"/>
  <c r="I334"/>
  <c r="E228"/>
  <c r="I229"/>
  <c r="E282"/>
  <c r="I283"/>
  <c r="E93"/>
  <c r="I94"/>
  <c r="F411"/>
  <c r="J412"/>
  <c r="F301"/>
  <c r="J302"/>
  <c r="E12"/>
  <c r="I13"/>
  <c r="E258"/>
  <c r="I259"/>
  <c r="K230"/>
  <c r="K204"/>
  <c r="J154"/>
  <c r="J175"/>
  <c r="J275"/>
  <c r="J109"/>
  <c r="K109"/>
  <c r="E434"/>
  <c r="I435"/>
  <c r="E417"/>
  <c r="I418"/>
  <c r="F333"/>
  <c r="J334"/>
  <c r="F401"/>
  <c r="J402"/>
  <c r="F360"/>
  <c r="J361"/>
  <c r="K361"/>
  <c r="I372"/>
  <c r="E371"/>
  <c r="I371" s="1"/>
  <c r="E301"/>
  <c r="I302"/>
  <c r="I167"/>
  <c r="I318"/>
  <c r="H27"/>
  <c r="H26" s="1"/>
  <c r="E360"/>
  <c r="I361"/>
  <c r="E20"/>
  <c r="I21"/>
  <c r="I267"/>
  <c r="E269"/>
  <c r="I269" s="1"/>
  <c r="E266"/>
  <c r="I266" s="1"/>
  <c r="E341"/>
  <c r="I342"/>
  <c r="J129"/>
  <c r="E67"/>
  <c r="I68"/>
  <c r="E401"/>
  <c r="I402"/>
  <c r="J114"/>
  <c r="E411"/>
  <c r="I412"/>
  <c r="J267"/>
  <c r="F269"/>
  <c r="J269" s="1"/>
  <c r="F266"/>
  <c r="J266" s="1"/>
  <c r="G25"/>
  <c r="G7" s="1"/>
  <c r="F121"/>
  <c r="J122"/>
  <c r="H394"/>
  <c r="L395"/>
  <c r="E242"/>
  <c r="I242" s="1"/>
  <c r="I243"/>
  <c r="F326"/>
  <c r="J327"/>
  <c r="E326"/>
  <c r="I327"/>
  <c r="J254"/>
  <c r="I205"/>
  <c r="M11" i="1"/>
  <c r="M9"/>
  <c r="L9"/>
  <c r="K9"/>
  <c r="G11"/>
  <c r="H366" i="3"/>
  <c r="L367"/>
  <c r="L359"/>
  <c r="L68"/>
  <c r="L342"/>
  <c r="K13" i="4"/>
  <c r="K20"/>
  <c r="K22"/>
  <c r="H8"/>
  <c r="L8" s="1"/>
  <c r="L9"/>
  <c r="F93" i="3"/>
  <c r="J94"/>
  <c r="J384"/>
  <c r="J85"/>
  <c r="K85"/>
  <c r="K274"/>
  <c r="K220"/>
  <c r="F217"/>
  <c r="J218"/>
  <c r="F164"/>
  <c r="J165"/>
  <c r="L21"/>
  <c r="L175"/>
  <c r="K175"/>
  <c r="L387"/>
  <c r="K258"/>
  <c r="K259"/>
  <c r="L130"/>
  <c r="K130"/>
  <c r="K196"/>
  <c r="L196"/>
  <c r="K327"/>
  <c r="L247"/>
  <c r="L235"/>
  <c r="L238"/>
  <c r="L236"/>
  <c r="K402"/>
  <c r="L205"/>
  <c r="L210"/>
  <c r="L430"/>
  <c r="L431"/>
  <c r="L286"/>
  <c r="K412"/>
  <c r="L13" i="4"/>
  <c r="K63" i="3"/>
  <c r="L63"/>
  <c r="L260"/>
  <c r="L261"/>
  <c r="L87"/>
  <c r="L88"/>
  <c r="K167"/>
  <c r="L167"/>
  <c r="L138"/>
  <c r="L141"/>
  <c r="L230"/>
  <c r="L231"/>
  <c r="K253"/>
  <c r="L109"/>
  <c r="L106"/>
  <c r="L110"/>
  <c r="L46"/>
  <c r="K46"/>
  <c r="L315"/>
  <c r="L419"/>
  <c r="K302"/>
  <c r="L303"/>
  <c r="K243"/>
  <c r="K269"/>
  <c r="K267"/>
  <c r="K314"/>
  <c r="K229"/>
  <c r="L293"/>
  <c r="L438"/>
  <c r="K62"/>
  <c r="L62"/>
  <c r="K333"/>
  <c r="L413"/>
  <c r="L154"/>
  <c r="K154"/>
  <c r="K165"/>
  <c r="L165"/>
  <c r="K429"/>
  <c r="K308"/>
  <c r="L220"/>
  <c r="L221"/>
  <c r="K186"/>
  <c r="L183"/>
  <c r="K183"/>
  <c r="K385"/>
  <c r="K218"/>
  <c r="L50"/>
  <c r="L51"/>
  <c r="L270"/>
  <c r="K318"/>
  <c r="K319"/>
  <c r="K146"/>
  <c r="L146"/>
  <c r="K424"/>
  <c r="L320"/>
  <c r="L322"/>
  <c r="L328"/>
  <c r="K290"/>
  <c r="L425"/>
  <c r="K147"/>
  <c r="L147"/>
  <c r="K115"/>
  <c r="L405"/>
  <c r="L254"/>
  <c r="L255"/>
  <c r="K122"/>
  <c r="L122"/>
  <c r="L309"/>
  <c r="K94"/>
  <c r="L94"/>
  <c r="K418"/>
  <c r="H41" i="2"/>
  <c r="L41" s="1"/>
  <c r="L42"/>
  <c r="L114" i="3"/>
  <c r="L333"/>
  <c r="L28"/>
  <c r="L30"/>
  <c r="H39" i="2"/>
  <c r="L39" s="1"/>
  <c r="L40"/>
  <c r="H58"/>
  <c r="L58" s="1"/>
  <c r="L59"/>
  <c r="L11" i="3"/>
  <c r="L448"/>
  <c r="F67"/>
  <c r="J68"/>
  <c r="K68"/>
  <c r="J50"/>
  <c r="K50"/>
  <c r="F436"/>
  <c r="K434"/>
  <c r="J434"/>
  <c r="G52" i="2"/>
  <c r="K53"/>
  <c r="F30" i="3"/>
  <c r="K28"/>
  <c r="J28"/>
  <c r="L352"/>
  <c r="L353"/>
  <c r="F350"/>
  <c r="J351"/>
  <c r="K352"/>
  <c r="K351"/>
  <c r="E350"/>
  <c r="I351"/>
  <c r="K13" i="1"/>
  <c r="G12"/>
  <c r="J29" i="2"/>
  <c r="K157" i="3"/>
  <c r="I186"/>
  <c r="K373"/>
  <c r="K436"/>
  <c r="G29" i="2"/>
  <c r="H12" i="1" s="1"/>
  <c r="H30" i="2"/>
  <c r="L30" s="1"/>
  <c r="H46"/>
  <c r="L46" s="1"/>
  <c r="H34"/>
  <c r="L34" s="1"/>
  <c r="D103" i="3"/>
  <c r="H53" i="2"/>
  <c r="L186" i="3"/>
  <c r="L157"/>
  <c r="H393" l="1"/>
  <c r="L393" s="1"/>
  <c r="L394"/>
  <c r="E410"/>
  <c r="I410" s="1"/>
  <c r="I411"/>
  <c r="E343"/>
  <c r="I343" s="1"/>
  <c r="I341"/>
  <c r="J401"/>
  <c r="F300"/>
  <c r="J301"/>
  <c r="E227"/>
  <c r="I227" s="1"/>
  <c r="I228"/>
  <c r="E202"/>
  <c r="I202" s="1"/>
  <c r="I203"/>
  <c r="E378"/>
  <c r="I378" s="1"/>
  <c r="I379"/>
  <c r="F8" i="4"/>
  <c r="J9"/>
  <c r="K9"/>
  <c r="E300" i="3"/>
  <c r="I301"/>
  <c r="F365"/>
  <c r="J366"/>
  <c r="K366"/>
  <c r="F281"/>
  <c r="J282"/>
  <c r="K282"/>
  <c r="F11"/>
  <c r="J12"/>
  <c r="K12"/>
  <c r="E104"/>
  <c r="I104" s="1"/>
  <c r="I145"/>
  <c r="J198"/>
  <c r="E306"/>
  <c r="I306" s="1"/>
  <c r="I307"/>
  <c r="E422"/>
  <c r="I422" s="1"/>
  <c r="I423"/>
  <c r="E365"/>
  <c r="I365" s="1"/>
  <c r="I366"/>
  <c r="F291"/>
  <c r="J291" s="1"/>
  <c r="J289"/>
  <c r="I153"/>
  <c r="E152"/>
  <c r="J153"/>
  <c r="J238"/>
  <c r="K238"/>
  <c r="E312"/>
  <c r="I312" s="1"/>
  <c r="I313"/>
  <c r="F19"/>
  <c r="J20"/>
  <c r="K20"/>
  <c r="K428"/>
  <c r="E325"/>
  <c r="I325" s="1"/>
  <c r="I326"/>
  <c r="J121"/>
  <c r="F104"/>
  <c r="J104" s="1"/>
  <c r="F359"/>
  <c r="J360"/>
  <c r="K360"/>
  <c r="F332"/>
  <c r="J333"/>
  <c r="E436"/>
  <c r="I436" s="1"/>
  <c r="I434"/>
  <c r="E11"/>
  <c r="I12"/>
  <c r="F410"/>
  <c r="J410" s="1"/>
  <c r="J411"/>
  <c r="I282"/>
  <c r="E281"/>
  <c r="I281" s="1"/>
  <c r="E332"/>
  <c r="I333"/>
  <c r="F306"/>
  <c r="J307"/>
  <c r="F378"/>
  <c r="J379"/>
  <c r="K379"/>
  <c r="E393"/>
  <c r="I393" s="1"/>
  <c r="I394"/>
  <c r="F194"/>
  <c r="J195"/>
  <c r="F393"/>
  <c r="J394"/>
  <c r="K394"/>
  <c r="F251"/>
  <c r="J252"/>
  <c r="F422"/>
  <c r="J422" s="1"/>
  <c r="J423"/>
  <c r="J145"/>
  <c r="J157"/>
  <c r="F325"/>
  <c r="J325" s="1"/>
  <c r="J326"/>
  <c r="E416"/>
  <c r="I416" s="1"/>
  <c r="I417"/>
  <c r="E251"/>
  <c r="I258"/>
  <c r="E95"/>
  <c r="I95" s="1"/>
  <c r="I93"/>
  <c r="F343"/>
  <c r="J341"/>
  <c r="K341"/>
  <c r="J139"/>
  <c r="K139"/>
  <c r="J228"/>
  <c r="F449"/>
  <c r="J450"/>
  <c r="K450"/>
  <c r="J258"/>
  <c r="K266"/>
  <c r="E69"/>
  <c r="I69" s="1"/>
  <c r="I67"/>
  <c r="E19"/>
  <c r="I20"/>
  <c r="K242"/>
  <c r="J274"/>
  <c r="I401"/>
  <c r="E359"/>
  <c r="I359" s="1"/>
  <c r="I360"/>
  <c r="F202"/>
  <c r="J203"/>
  <c r="J371"/>
  <c r="K371"/>
  <c r="E449"/>
  <c r="I450"/>
  <c r="K203"/>
  <c r="F227"/>
  <c r="J227" s="1"/>
  <c r="E194"/>
  <c r="I194" s="1"/>
  <c r="I195"/>
  <c r="E30"/>
  <c r="I30" s="1"/>
  <c r="I28"/>
  <c r="E27"/>
  <c r="F416"/>
  <c r="J416" s="1"/>
  <c r="J417"/>
  <c r="E216"/>
  <c r="I217"/>
  <c r="J12" i="4"/>
  <c r="I9"/>
  <c r="E8"/>
  <c r="J235" i="3"/>
  <c r="K235"/>
  <c r="F312"/>
  <c r="J312" s="1"/>
  <c r="J313"/>
  <c r="K11" i="1"/>
  <c r="L11"/>
  <c r="H365" i="3"/>
  <c r="H349" s="1"/>
  <c r="H348" s="1"/>
  <c r="H25" s="1"/>
  <c r="H7" s="1"/>
  <c r="L366"/>
  <c r="H52" i="2"/>
  <c r="I13" i="1" s="1"/>
  <c r="L69" i="3"/>
  <c r="L67"/>
  <c r="L343"/>
  <c r="L341"/>
  <c r="L20" i="4"/>
  <c r="L22"/>
  <c r="G12"/>
  <c r="F95" i="3"/>
  <c r="J95" s="1"/>
  <c r="J93"/>
  <c r="F216"/>
  <c r="J217"/>
  <c r="J164"/>
  <c r="F152"/>
  <c r="K174"/>
  <c r="L174"/>
  <c r="L20"/>
  <c r="K227"/>
  <c r="K228"/>
  <c r="K326"/>
  <c r="K93"/>
  <c r="L93"/>
  <c r="K291"/>
  <c r="K289"/>
  <c r="K281"/>
  <c r="K384"/>
  <c r="K182"/>
  <c r="L182"/>
  <c r="L412"/>
  <c r="L302"/>
  <c r="L418"/>
  <c r="L139"/>
  <c r="L140"/>
  <c r="L283"/>
  <c r="L204"/>
  <c r="L435"/>
  <c r="L195"/>
  <c r="K195"/>
  <c r="K417"/>
  <c r="K121"/>
  <c r="L121"/>
  <c r="L253"/>
  <c r="L318"/>
  <c r="L319"/>
  <c r="K306"/>
  <c r="K307"/>
  <c r="K61"/>
  <c r="L61"/>
  <c r="L290"/>
  <c r="K313"/>
  <c r="K45"/>
  <c r="L45"/>
  <c r="L105"/>
  <c r="L86"/>
  <c r="L258"/>
  <c r="L259"/>
  <c r="L242"/>
  <c r="L243"/>
  <c r="L402"/>
  <c r="K423"/>
  <c r="L218"/>
  <c r="K252"/>
  <c r="L428"/>
  <c r="L429"/>
  <c r="K401"/>
  <c r="L308"/>
  <c r="K114"/>
  <c r="L424"/>
  <c r="L327"/>
  <c r="K145"/>
  <c r="L145"/>
  <c r="L266"/>
  <c r="L269"/>
  <c r="L267"/>
  <c r="K217"/>
  <c r="K164"/>
  <c r="L164"/>
  <c r="K153"/>
  <c r="L153"/>
  <c r="K332"/>
  <c r="K301"/>
  <c r="L314"/>
  <c r="L229"/>
  <c r="K411"/>
  <c r="K198"/>
  <c r="L198"/>
  <c r="K129"/>
  <c r="L129"/>
  <c r="L385"/>
  <c r="L331"/>
  <c r="L332"/>
  <c r="L10"/>
  <c r="L104"/>
  <c r="F69"/>
  <c r="K67"/>
  <c r="J67"/>
  <c r="F27"/>
  <c r="L53" i="2"/>
  <c r="H13" i="1"/>
  <c r="H14" s="1"/>
  <c r="H15" s="1"/>
  <c r="L52" i="2"/>
  <c r="K52"/>
  <c r="J30" i="3"/>
  <c r="K30"/>
  <c r="J350"/>
  <c r="L351"/>
  <c r="E349"/>
  <c r="I350"/>
  <c r="K350"/>
  <c r="K29" i="2"/>
  <c r="G14" i="1"/>
  <c r="K12"/>
  <c r="L12"/>
  <c r="H29" i="2"/>
  <c r="J378" i="3" l="1"/>
  <c r="K378"/>
  <c r="K410"/>
  <c r="F448"/>
  <c r="J449"/>
  <c r="K449"/>
  <c r="J393"/>
  <c r="K393"/>
  <c r="J359"/>
  <c r="K359"/>
  <c r="F18"/>
  <c r="J19"/>
  <c r="K19"/>
  <c r="J281"/>
  <c r="J8" i="4"/>
  <c r="F7"/>
  <c r="K8"/>
  <c r="J300" i="3"/>
  <c r="F299"/>
  <c r="K312"/>
  <c r="K416"/>
  <c r="K325"/>
  <c r="E26"/>
  <c r="I26" s="1"/>
  <c r="I27"/>
  <c r="E448"/>
  <c r="I449"/>
  <c r="J202"/>
  <c r="K202"/>
  <c r="E400"/>
  <c r="E18"/>
  <c r="I18" s="1"/>
  <c r="I19"/>
  <c r="J251"/>
  <c r="F250"/>
  <c r="J306"/>
  <c r="E10"/>
  <c r="I11"/>
  <c r="F331"/>
  <c r="J332"/>
  <c r="F10"/>
  <c r="J11"/>
  <c r="K11"/>
  <c r="I300"/>
  <c r="E299"/>
  <c r="J436"/>
  <c r="E331"/>
  <c r="I331" s="1"/>
  <c r="I332"/>
  <c r="J365"/>
  <c r="K365"/>
  <c r="K422"/>
  <c r="I8" i="4"/>
  <c r="E7"/>
  <c r="I7" s="1"/>
  <c r="I216" i="3"/>
  <c r="E215"/>
  <c r="I215" s="1"/>
  <c r="J343"/>
  <c r="K343"/>
  <c r="E250"/>
  <c r="I250" s="1"/>
  <c r="I251"/>
  <c r="J194"/>
  <c r="E103"/>
  <c r="I103" s="1"/>
  <c r="I152"/>
  <c r="F400"/>
  <c r="F349"/>
  <c r="L365"/>
  <c r="H12" i="4"/>
  <c r="L12" s="1"/>
  <c r="L447" i="3"/>
  <c r="G7" i="4"/>
  <c r="K12"/>
  <c r="K349" i="3"/>
  <c r="J216"/>
  <c r="F215"/>
  <c r="J215" s="1"/>
  <c r="J152"/>
  <c r="F103"/>
  <c r="L19"/>
  <c r="K216"/>
  <c r="L44"/>
  <c r="K44"/>
  <c r="L312"/>
  <c r="L313"/>
  <c r="L422"/>
  <c r="L423"/>
  <c r="L306"/>
  <c r="L307"/>
  <c r="L217"/>
  <c r="L401"/>
  <c r="L436"/>
  <c r="L434"/>
  <c r="L281"/>
  <c r="L282"/>
  <c r="L416"/>
  <c r="L417"/>
  <c r="L410"/>
  <c r="L411"/>
  <c r="K152"/>
  <c r="L152"/>
  <c r="L291"/>
  <c r="L289"/>
  <c r="L252"/>
  <c r="L384"/>
  <c r="L227"/>
  <c r="L228"/>
  <c r="K300"/>
  <c r="L325"/>
  <c r="L326"/>
  <c r="K104"/>
  <c r="K250"/>
  <c r="K251"/>
  <c r="L85"/>
  <c r="L194"/>
  <c r="K194"/>
  <c r="L202"/>
  <c r="L203"/>
  <c r="L301"/>
  <c r="L95"/>
  <c r="K95"/>
  <c r="F26"/>
  <c r="J27"/>
  <c r="K27"/>
  <c r="J69"/>
  <c r="K69"/>
  <c r="M13" i="1"/>
  <c r="L13"/>
  <c r="E348" i="3"/>
  <c r="I348" s="1"/>
  <c r="I349"/>
  <c r="L350"/>
  <c r="F348"/>
  <c r="J349"/>
  <c r="I12" i="1"/>
  <c r="L29" i="2"/>
  <c r="G15" i="1"/>
  <c r="K14"/>
  <c r="L14"/>
  <c r="J7" i="4" l="1"/>
  <c r="K7"/>
  <c r="E298" i="3"/>
  <c r="I298" s="1"/>
  <c r="I299"/>
  <c r="F9"/>
  <c r="J10"/>
  <c r="K10"/>
  <c r="I10"/>
  <c r="E9"/>
  <c r="F298"/>
  <c r="J299"/>
  <c r="J18"/>
  <c r="K18"/>
  <c r="F447"/>
  <c r="J448"/>
  <c r="K448"/>
  <c r="J103"/>
  <c r="J400"/>
  <c r="F399"/>
  <c r="J331"/>
  <c r="K331"/>
  <c r="J250"/>
  <c r="E399"/>
  <c r="I399" s="1"/>
  <c r="I400"/>
  <c r="E447"/>
  <c r="I447" s="1"/>
  <c r="I448"/>
  <c r="H7" i="4"/>
  <c r="L7" s="1"/>
  <c r="K215" i="3"/>
  <c r="L18"/>
  <c r="L216"/>
  <c r="L27"/>
  <c r="K103"/>
  <c r="L103"/>
  <c r="K399"/>
  <c r="K400"/>
  <c r="L250"/>
  <c r="L251"/>
  <c r="K298"/>
  <c r="K299"/>
  <c r="L300"/>
  <c r="J26"/>
  <c r="K26"/>
  <c r="L349"/>
  <c r="J348"/>
  <c r="F25"/>
  <c r="K348"/>
  <c r="I14" i="1"/>
  <c r="M12"/>
  <c r="G24"/>
  <c r="L15"/>
  <c r="K15"/>
  <c r="F8" i="3" l="1"/>
  <c r="J9"/>
  <c r="K9"/>
  <c r="J399"/>
  <c r="E8"/>
  <c r="I9"/>
  <c r="J447"/>
  <c r="K447"/>
  <c r="J298"/>
  <c r="L215"/>
  <c r="L8"/>
  <c r="L9"/>
  <c r="L399"/>
  <c r="L400"/>
  <c r="L298"/>
  <c r="L299"/>
  <c r="K25"/>
  <c r="L26"/>
  <c r="F7"/>
  <c r="J25"/>
  <c r="L348"/>
  <c r="I15" i="1"/>
  <c r="M14"/>
  <c r="K24"/>
  <c r="H22"/>
  <c r="K7" i="5" l="1"/>
  <c r="J7"/>
  <c r="I8" i="3"/>
  <c r="E7"/>
  <c r="I7" s="1"/>
  <c r="J8"/>
  <c r="K8"/>
  <c r="L7"/>
  <c r="L25"/>
  <c r="K7"/>
  <c r="J7"/>
  <c r="L22" i="1"/>
  <c r="H24"/>
  <c r="I22" l="1"/>
  <c r="L24"/>
  <c r="M22" l="1"/>
  <c r="I24"/>
  <c r="M24" s="1"/>
  <c r="K481" i="3"/>
  <c r="J481"/>
</calcChain>
</file>

<file path=xl/sharedStrings.xml><?xml version="1.0" encoding="utf-8"?>
<sst xmlns="http://schemas.openxmlformats.org/spreadsheetml/2006/main" count="660" uniqueCount="314">
  <si>
    <r>
      <t>I</t>
    </r>
    <r>
      <rPr>
        <sz val="13.5"/>
        <color theme="1"/>
        <rFont val="Times New Roman"/>
        <family val="1"/>
        <charset val="238"/>
      </rPr>
      <t xml:space="preserve"> </t>
    </r>
    <r>
      <rPr>
        <b/>
        <sz val="13.5"/>
        <color theme="1"/>
        <rFont val="Times New Roman"/>
        <family val="1"/>
        <charset val="238"/>
      </rPr>
      <t>OPĆI</t>
    </r>
    <r>
      <rPr>
        <sz val="13.5"/>
        <color theme="1"/>
        <rFont val="Times New Roman"/>
        <family val="1"/>
        <charset val="238"/>
      </rPr>
      <t xml:space="preserve"> </t>
    </r>
    <r>
      <rPr>
        <b/>
        <sz val="13.5"/>
        <color theme="1"/>
        <rFont val="Times New Roman"/>
        <family val="1"/>
        <charset val="238"/>
      </rPr>
      <t>DIOI</t>
    </r>
    <r>
      <rPr>
        <sz val="13.5"/>
        <color theme="1"/>
        <rFont val="Times New Roman"/>
        <family val="1"/>
        <charset val="238"/>
      </rPr>
      <t xml:space="preserve"> </t>
    </r>
    <r>
      <rPr>
        <b/>
        <sz val="13.5"/>
        <color theme="1"/>
        <rFont val="Times New Roman"/>
        <family val="1"/>
        <charset val="238"/>
      </rPr>
      <t>OPĆI</t>
    </r>
    <r>
      <rPr>
        <sz val="13.5"/>
        <color theme="1"/>
        <rFont val="Times New Roman"/>
        <family val="1"/>
        <charset val="238"/>
      </rPr>
      <t xml:space="preserve"> </t>
    </r>
    <r>
      <rPr>
        <b/>
        <sz val="13.5"/>
        <color theme="1"/>
        <rFont val="Times New Roman"/>
        <family val="1"/>
        <charset val="238"/>
      </rPr>
      <t>DIO</t>
    </r>
  </si>
  <si>
    <t>PRORAČUN OPĆINE VRBJE   ZA 2023. i PROJEKCIJU PRORAČUNA ZA 2024. i 2025.</t>
  </si>
  <si>
    <r>
      <t xml:space="preserve">                                                                                                                                             </t>
    </r>
    <r>
      <rPr>
        <b/>
        <sz val="8.5"/>
        <color theme="1"/>
        <rFont val="Times New Roman"/>
        <family val="1"/>
        <charset val="238"/>
      </rPr>
      <t>Članak</t>
    </r>
    <r>
      <rPr>
        <sz val="8.5"/>
        <color theme="1"/>
        <rFont val="Times New Roman"/>
        <family val="1"/>
        <charset val="238"/>
      </rPr>
      <t xml:space="preserve"> </t>
    </r>
    <r>
      <rPr>
        <b/>
        <sz val="8.5"/>
        <color theme="1"/>
        <rFont val="Times New Roman"/>
        <family val="1"/>
        <charset val="238"/>
      </rPr>
      <t xml:space="preserve">1.                                                                                                                     </t>
    </r>
    <r>
      <rPr>
        <b/>
        <sz val="8.5"/>
        <color theme="1"/>
        <rFont val="Times New Roman"/>
        <family val="1"/>
        <charset val="238"/>
      </rPr>
      <t xml:space="preserve">                        Članak</t>
    </r>
    <r>
      <rPr>
        <sz val="8.5"/>
        <color theme="1"/>
        <rFont val="Times New Roman"/>
        <family val="1"/>
        <charset val="238"/>
      </rPr>
      <t xml:space="preserve"> </t>
    </r>
    <r>
      <rPr>
        <b/>
        <sz val="8.5"/>
        <color theme="1"/>
        <rFont val="Times New Roman"/>
        <family val="1"/>
        <charset val="238"/>
      </rPr>
      <t>1.</t>
    </r>
  </si>
  <si>
    <t>"Proračun Općine VRBJE za 2023.godinu sastoji se od:</t>
  </si>
  <si>
    <t>Izvršenje za 2021</t>
  </si>
  <si>
    <r>
      <t>A.</t>
    </r>
    <r>
      <rPr>
        <sz val="8.5"/>
        <color theme="1"/>
        <rFont val="Times New Roman"/>
        <family val="1"/>
        <charset val="238"/>
      </rPr>
      <t xml:space="preserve"> </t>
    </r>
    <r>
      <rPr>
        <b/>
        <sz val="8.5"/>
        <color theme="1"/>
        <rFont val="Times New Roman"/>
        <family val="1"/>
        <charset val="238"/>
      </rPr>
      <t>RAČUNA</t>
    </r>
    <r>
      <rPr>
        <sz val="8.5"/>
        <color theme="1"/>
        <rFont val="Times New Roman"/>
        <family val="1"/>
        <charset val="238"/>
      </rPr>
      <t xml:space="preserve"> </t>
    </r>
    <r>
      <rPr>
        <b/>
        <sz val="8.5"/>
        <color theme="1"/>
        <rFont val="Times New Roman"/>
        <family val="1"/>
        <charset val="238"/>
      </rPr>
      <t>PRIHODA</t>
    </r>
    <r>
      <rPr>
        <sz val="8.5"/>
        <color theme="1"/>
        <rFont val="Times New Roman"/>
        <family val="1"/>
        <charset val="238"/>
      </rPr>
      <t xml:space="preserve"> </t>
    </r>
    <r>
      <rPr>
        <b/>
        <sz val="8.5"/>
        <color theme="1"/>
        <rFont val="Times New Roman"/>
        <family val="1"/>
        <charset val="238"/>
      </rPr>
      <t>I</t>
    </r>
    <r>
      <rPr>
        <sz val="8.5"/>
        <color theme="1"/>
        <rFont val="Times New Roman"/>
        <family val="1"/>
        <charset val="238"/>
      </rPr>
      <t xml:space="preserve"> </t>
    </r>
    <r>
      <rPr>
        <b/>
        <sz val="8.5"/>
        <color theme="1"/>
        <rFont val="Times New Roman"/>
        <family val="1"/>
        <charset val="238"/>
      </rPr>
      <t>RASHODA</t>
    </r>
  </si>
  <si>
    <t>PRIHODI POSLOVANJA</t>
  </si>
  <si>
    <t>PRIHODI OD PRODAJE NEFINANCIJSKE IMOVINE</t>
  </si>
  <si>
    <r>
      <t>UKUPNO</t>
    </r>
    <r>
      <rPr>
        <sz val="8.5"/>
        <color theme="1"/>
        <rFont val="Times New Roman"/>
        <family val="1"/>
        <charset val="238"/>
      </rPr>
      <t xml:space="preserve"> </t>
    </r>
    <r>
      <rPr>
        <b/>
        <sz val="8.5"/>
        <color theme="1"/>
        <rFont val="Times New Roman"/>
        <family val="1"/>
        <charset val="238"/>
      </rPr>
      <t>PRIHODI</t>
    </r>
  </si>
  <si>
    <t>RASHODI POSLOVANJA</t>
  </si>
  <si>
    <t>RASHODI ZA NABAVU NEFINANCIJSKE IMOVINE</t>
  </si>
  <si>
    <r>
      <t>UKUPNO</t>
    </r>
    <r>
      <rPr>
        <sz val="8.5"/>
        <color theme="1"/>
        <rFont val="Times New Roman"/>
        <family val="1"/>
        <charset val="238"/>
      </rPr>
      <t xml:space="preserve"> </t>
    </r>
    <r>
      <rPr>
        <b/>
        <sz val="8.5"/>
        <color theme="1"/>
        <rFont val="Times New Roman"/>
        <family val="1"/>
        <charset val="238"/>
      </rPr>
      <t>RASHODI</t>
    </r>
  </si>
  <si>
    <r>
      <t>B.</t>
    </r>
    <r>
      <rPr>
        <sz val="8.5"/>
        <color theme="1"/>
        <rFont val="Times New Roman"/>
        <family val="1"/>
        <charset val="238"/>
      </rPr>
      <t xml:space="preserve"> </t>
    </r>
    <r>
      <rPr>
        <b/>
        <sz val="8.5"/>
        <color theme="1"/>
        <rFont val="Times New Roman"/>
        <family val="1"/>
        <charset val="238"/>
      </rPr>
      <t>RAČUNA</t>
    </r>
    <r>
      <rPr>
        <sz val="8.5"/>
        <color theme="1"/>
        <rFont val="Times New Roman"/>
        <family val="1"/>
        <charset val="238"/>
      </rPr>
      <t xml:space="preserve"> </t>
    </r>
    <r>
      <rPr>
        <b/>
        <sz val="8.5"/>
        <color theme="1"/>
        <rFont val="Times New Roman"/>
        <family val="1"/>
        <charset val="238"/>
      </rPr>
      <t>FINANCIRANJA</t>
    </r>
  </si>
  <si>
    <t>PRIMICI OD FINANCIJSKE IMOVINE I ZADUŽIVANJA</t>
  </si>
  <si>
    <t>IZDACI ZA FINANCIJSKU IMOVINU I OTPLATE ZAJMOVA</t>
  </si>
  <si>
    <r>
      <t>NETO</t>
    </r>
    <r>
      <rPr>
        <sz val="8.5"/>
        <color theme="1"/>
        <rFont val="Times New Roman"/>
        <family val="1"/>
        <charset val="238"/>
      </rPr>
      <t xml:space="preserve"> </t>
    </r>
    <r>
      <rPr>
        <b/>
        <sz val="8.5"/>
        <color theme="1"/>
        <rFont val="Times New Roman"/>
        <family val="1"/>
        <charset val="238"/>
      </rPr>
      <t>FINANCIRANJE</t>
    </r>
  </si>
  <si>
    <r>
      <t>C.</t>
    </r>
    <r>
      <rPr>
        <sz val="8.5"/>
        <color theme="1"/>
        <rFont val="Times New Roman"/>
        <family val="1"/>
        <charset val="238"/>
      </rPr>
      <t xml:space="preserve"> </t>
    </r>
    <r>
      <rPr>
        <b/>
        <sz val="8.5"/>
        <color theme="1"/>
        <rFont val="Times New Roman"/>
        <family val="1"/>
        <charset val="238"/>
      </rPr>
      <t>RASPOLOŽIVA</t>
    </r>
    <r>
      <rPr>
        <sz val="8.5"/>
        <color theme="1"/>
        <rFont val="Times New Roman"/>
        <family val="1"/>
        <charset val="238"/>
      </rPr>
      <t xml:space="preserve"> </t>
    </r>
    <r>
      <rPr>
        <b/>
        <sz val="8.5"/>
        <color theme="1"/>
        <rFont val="Times New Roman"/>
        <family val="1"/>
        <charset val="238"/>
      </rPr>
      <t>SREDSTVA</t>
    </r>
    <r>
      <rPr>
        <sz val="8.5"/>
        <color theme="1"/>
        <rFont val="Times New Roman"/>
        <family val="1"/>
        <charset val="238"/>
      </rPr>
      <t xml:space="preserve"> </t>
    </r>
    <r>
      <rPr>
        <b/>
        <sz val="8.5"/>
        <color theme="1"/>
        <rFont val="Times New Roman"/>
        <family val="1"/>
        <charset val="238"/>
      </rPr>
      <t>IZ</t>
    </r>
    <r>
      <rPr>
        <sz val="8.5"/>
        <color theme="1"/>
        <rFont val="Times New Roman"/>
        <family val="1"/>
        <charset val="238"/>
      </rPr>
      <t xml:space="preserve"> </t>
    </r>
    <r>
      <rPr>
        <b/>
        <sz val="8.5"/>
        <color theme="1"/>
        <rFont val="Times New Roman"/>
        <family val="1"/>
        <charset val="238"/>
      </rPr>
      <t>PRETHODNIH</t>
    </r>
    <r>
      <rPr>
        <sz val="8.5"/>
        <color theme="1"/>
        <rFont val="Times New Roman"/>
        <family val="1"/>
        <charset val="238"/>
      </rPr>
      <t xml:space="preserve"> </t>
    </r>
    <r>
      <rPr>
        <b/>
        <sz val="8.5"/>
        <color theme="1"/>
        <rFont val="Times New Roman"/>
        <family val="1"/>
        <charset val="238"/>
      </rPr>
      <t>GODINA</t>
    </r>
  </si>
  <si>
    <r>
      <t>VLASTITI</t>
    </r>
    <r>
      <rPr>
        <sz val="8.5"/>
        <color theme="1"/>
        <rFont val="Times New Roman"/>
        <family val="1"/>
        <charset val="238"/>
      </rPr>
      <t xml:space="preserve"> </t>
    </r>
    <r>
      <rPr>
        <b/>
        <sz val="8.5"/>
        <color theme="1"/>
        <rFont val="Times New Roman"/>
        <family val="1"/>
        <charset val="238"/>
      </rPr>
      <t>IZVORI</t>
    </r>
  </si>
  <si>
    <r>
      <t>VIŠAK/MANJAK</t>
    </r>
    <r>
      <rPr>
        <sz val="8.5"/>
        <color theme="1"/>
        <rFont val="Times New Roman"/>
        <family val="1"/>
        <charset val="238"/>
      </rPr>
      <t xml:space="preserve"> </t>
    </r>
    <r>
      <rPr>
        <b/>
        <sz val="8.5"/>
        <color theme="1"/>
        <rFont val="Times New Roman"/>
        <family val="1"/>
        <charset val="238"/>
      </rPr>
      <t>+</t>
    </r>
    <r>
      <rPr>
        <sz val="8.5"/>
        <color theme="1"/>
        <rFont val="Times New Roman"/>
        <family val="1"/>
        <charset val="238"/>
      </rPr>
      <t xml:space="preserve"> </t>
    </r>
    <r>
      <rPr>
        <b/>
        <sz val="8.5"/>
        <color theme="1"/>
        <rFont val="Times New Roman"/>
        <family val="1"/>
        <charset val="238"/>
      </rPr>
      <t>NETO</t>
    </r>
    <r>
      <rPr>
        <sz val="8.5"/>
        <color theme="1"/>
        <rFont val="Times New Roman"/>
        <family val="1"/>
        <charset val="238"/>
      </rPr>
      <t xml:space="preserve"> </t>
    </r>
    <r>
      <rPr>
        <b/>
        <sz val="8.5"/>
        <color theme="1"/>
        <rFont val="Times New Roman"/>
        <family val="1"/>
        <charset val="238"/>
      </rPr>
      <t>FINANCIRANJE+RASPOLOŽIVA</t>
    </r>
    <r>
      <rPr>
        <sz val="8.5"/>
        <color theme="1"/>
        <rFont val="Times New Roman"/>
        <family val="1"/>
        <charset val="238"/>
      </rPr>
      <t xml:space="preserve"> </t>
    </r>
    <r>
      <rPr>
        <b/>
        <sz val="8.5"/>
        <color theme="1"/>
        <rFont val="Times New Roman"/>
        <family val="1"/>
        <charset val="238"/>
      </rPr>
      <t>SREDSTVA</t>
    </r>
    <r>
      <rPr>
        <sz val="8.5"/>
        <color theme="1"/>
        <rFont val="Times New Roman"/>
        <family val="1"/>
        <charset val="238"/>
      </rPr>
      <t xml:space="preserve"> </t>
    </r>
    <r>
      <rPr>
        <b/>
        <sz val="8.5"/>
        <color theme="1"/>
        <rFont val="Times New Roman"/>
        <family val="1"/>
        <charset val="238"/>
      </rPr>
      <t>IZ</t>
    </r>
    <r>
      <rPr>
        <sz val="8.5"/>
        <color theme="1"/>
        <rFont val="Times New Roman"/>
        <family val="1"/>
        <charset val="238"/>
      </rPr>
      <t xml:space="preserve"> </t>
    </r>
    <r>
      <rPr>
        <b/>
        <sz val="8.5"/>
        <color theme="1"/>
        <rFont val="Times New Roman"/>
        <family val="1"/>
        <charset val="238"/>
      </rPr>
      <t>PRETHODNIH</t>
    </r>
    <r>
      <rPr>
        <sz val="8.5"/>
        <color theme="1"/>
        <rFont val="Times New Roman"/>
        <family val="1"/>
        <charset val="238"/>
      </rPr>
      <t xml:space="preserve"> </t>
    </r>
    <r>
      <rPr>
        <b/>
        <sz val="8.5"/>
        <color theme="1"/>
        <rFont val="Times New Roman"/>
        <family val="1"/>
        <charset val="238"/>
      </rPr>
      <t>GODINA</t>
    </r>
  </si>
  <si>
    <r>
      <t xml:space="preserve">                                                                                                                 </t>
    </r>
    <r>
      <rPr>
        <b/>
        <sz val="9"/>
        <color theme="1"/>
        <rFont val="Times New Roman"/>
        <family val="1"/>
        <charset val="238"/>
      </rPr>
      <t>Članak</t>
    </r>
    <r>
      <rPr>
        <sz val="9"/>
        <color theme="1"/>
        <rFont val="Times New Roman"/>
        <family val="1"/>
        <charset val="238"/>
      </rPr>
      <t xml:space="preserve"> </t>
    </r>
    <r>
      <rPr>
        <b/>
        <sz val="9"/>
        <color theme="1"/>
        <rFont val="Times New Roman"/>
        <family val="1"/>
        <charset val="238"/>
      </rPr>
      <t>2.</t>
    </r>
  </si>
  <si>
    <r>
      <t>OPĆINA</t>
    </r>
    <r>
      <rPr>
        <sz val="13.5"/>
        <color theme="1"/>
        <rFont val="Times New Roman"/>
        <family val="1"/>
        <charset val="238"/>
      </rPr>
      <t xml:space="preserve"> VRBJE</t>
    </r>
    <r>
      <rPr>
        <b/>
        <sz val="13.5"/>
        <color theme="1"/>
        <rFont val="Times New Roman"/>
        <family val="1"/>
        <charset val="238"/>
      </rPr>
      <t>OPĆINA</t>
    </r>
    <r>
      <rPr>
        <sz val="13.5"/>
        <color theme="1"/>
        <rFont val="Times New Roman"/>
        <family val="1"/>
        <charset val="238"/>
      </rPr>
      <t xml:space="preserve"> VRBJE</t>
    </r>
  </si>
  <si>
    <t>PRORAČUN OPĆINE VRBJE ZA 2023.  I PROJEKCIJA PRORAČUNA ZA 2024. I 2025.</t>
  </si>
  <si>
    <r>
      <t>OPĆI</t>
    </r>
    <r>
      <rPr>
        <sz val="12"/>
        <color theme="1"/>
        <rFont val="Times New Roman"/>
        <family val="1"/>
        <charset val="238"/>
      </rPr>
      <t xml:space="preserve"> </t>
    </r>
    <r>
      <rPr>
        <b/>
        <sz val="12"/>
        <color theme="1"/>
        <rFont val="Times New Roman"/>
        <family val="1"/>
        <charset val="238"/>
      </rPr>
      <t>DIOOPĆI</t>
    </r>
    <r>
      <rPr>
        <sz val="12"/>
        <color theme="1"/>
        <rFont val="Times New Roman"/>
        <family val="1"/>
        <charset val="238"/>
      </rPr>
      <t xml:space="preserve"> </t>
    </r>
    <r>
      <rPr>
        <b/>
        <sz val="12"/>
        <color theme="1"/>
        <rFont val="Times New Roman"/>
        <family val="1"/>
        <charset val="238"/>
      </rPr>
      <t>DIO</t>
    </r>
  </si>
  <si>
    <r>
      <t>A.</t>
    </r>
    <r>
      <rPr>
        <sz val="9"/>
        <color theme="1"/>
        <rFont val="Times New Roman"/>
        <family val="1"/>
        <charset val="238"/>
      </rPr>
      <t xml:space="preserve"> </t>
    </r>
    <r>
      <rPr>
        <b/>
        <sz val="9"/>
        <color theme="1"/>
        <rFont val="Times New Roman"/>
        <family val="1"/>
        <charset val="238"/>
      </rPr>
      <t>RAČUN</t>
    </r>
    <r>
      <rPr>
        <sz val="9"/>
        <color theme="1"/>
        <rFont val="Times New Roman"/>
        <family val="1"/>
        <charset val="238"/>
      </rPr>
      <t xml:space="preserve"> </t>
    </r>
    <r>
      <rPr>
        <b/>
        <sz val="9"/>
        <color theme="1"/>
        <rFont val="Times New Roman"/>
        <family val="1"/>
        <charset val="238"/>
      </rPr>
      <t>PRIHODA</t>
    </r>
    <r>
      <rPr>
        <sz val="9"/>
        <color theme="1"/>
        <rFont val="Times New Roman"/>
        <family val="1"/>
        <charset val="238"/>
      </rPr>
      <t xml:space="preserve"> </t>
    </r>
    <r>
      <rPr>
        <b/>
        <sz val="9"/>
        <color theme="1"/>
        <rFont val="Times New Roman"/>
        <family val="1"/>
        <charset val="238"/>
      </rPr>
      <t>I</t>
    </r>
    <r>
      <rPr>
        <sz val="9"/>
        <color theme="1"/>
        <rFont val="Times New Roman"/>
        <family val="1"/>
        <charset val="238"/>
      </rPr>
      <t xml:space="preserve"> </t>
    </r>
    <r>
      <rPr>
        <b/>
        <sz val="9"/>
        <color theme="1"/>
        <rFont val="Times New Roman"/>
        <family val="1"/>
        <charset val="238"/>
      </rPr>
      <t>RASHODAA.</t>
    </r>
    <r>
      <rPr>
        <sz val="9"/>
        <color theme="1"/>
        <rFont val="Times New Roman"/>
        <family val="1"/>
        <charset val="238"/>
      </rPr>
      <t xml:space="preserve"> </t>
    </r>
    <r>
      <rPr>
        <b/>
        <sz val="9"/>
        <color theme="1"/>
        <rFont val="Times New Roman"/>
        <family val="1"/>
        <charset val="238"/>
      </rPr>
      <t>RAČUN</t>
    </r>
    <r>
      <rPr>
        <sz val="9"/>
        <color theme="1"/>
        <rFont val="Times New Roman"/>
        <family val="1"/>
        <charset val="238"/>
      </rPr>
      <t xml:space="preserve"> </t>
    </r>
    <r>
      <rPr>
        <b/>
        <sz val="9"/>
        <color theme="1"/>
        <rFont val="Times New Roman"/>
        <family val="1"/>
        <charset val="238"/>
      </rPr>
      <t>PRIHODA</t>
    </r>
    <r>
      <rPr>
        <sz val="9"/>
        <color theme="1"/>
        <rFont val="Times New Roman"/>
        <family val="1"/>
        <charset val="238"/>
      </rPr>
      <t xml:space="preserve"> </t>
    </r>
    <r>
      <rPr>
        <b/>
        <sz val="9"/>
        <color theme="1"/>
        <rFont val="Times New Roman"/>
        <family val="1"/>
        <charset val="238"/>
      </rPr>
      <t>I</t>
    </r>
    <r>
      <rPr>
        <sz val="9"/>
        <color theme="1"/>
        <rFont val="Times New Roman"/>
        <family val="1"/>
        <charset val="238"/>
      </rPr>
      <t xml:space="preserve"> </t>
    </r>
    <r>
      <rPr>
        <b/>
        <sz val="9"/>
        <color theme="1"/>
        <rFont val="Times New Roman"/>
        <family val="1"/>
        <charset val="238"/>
      </rPr>
      <t>RASHODA</t>
    </r>
  </si>
  <si>
    <t>6. PRIHODI POSLOVANJA</t>
  </si>
  <si>
    <t>Porezi na robu i uslugePorezi na robu i usluge</t>
  </si>
  <si>
    <t>Pomoći EU sredstva</t>
  </si>
  <si>
    <r>
      <t>Prihodi</t>
    </r>
    <r>
      <rPr>
        <sz val="8.5"/>
        <color theme="1"/>
        <rFont val="Times New Roman"/>
        <family val="1"/>
        <charset val="238"/>
      </rPr>
      <t xml:space="preserve"> </t>
    </r>
    <r>
      <rPr>
        <b/>
        <sz val="8.5"/>
        <color theme="1"/>
        <rFont val="Times New Roman"/>
        <family val="1"/>
        <charset val="238"/>
      </rPr>
      <t>od</t>
    </r>
    <r>
      <rPr>
        <sz val="8.5"/>
        <color theme="1"/>
        <rFont val="Times New Roman"/>
        <family val="1"/>
        <charset val="238"/>
      </rPr>
      <t xml:space="preserve"> </t>
    </r>
    <r>
      <rPr>
        <b/>
        <sz val="8.5"/>
        <color theme="1"/>
        <rFont val="Times New Roman"/>
        <family val="1"/>
        <charset val="238"/>
      </rPr>
      <t>imovine</t>
    </r>
  </si>
  <si>
    <t>Prihodi od financijske imovine</t>
  </si>
  <si>
    <t>Prihodi od nefinancijske imovine</t>
  </si>
  <si>
    <r>
      <t>Prihodi</t>
    </r>
    <r>
      <rPr>
        <sz val="8.5"/>
        <color theme="1"/>
        <rFont val="Times New Roman"/>
        <family val="1"/>
        <charset val="238"/>
      </rPr>
      <t xml:space="preserve"> </t>
    </r>
    <r>
      <rPr>
        <b/>
        <sz val="8.5"/>
        <color theme="1"/>
        <rFont val="Times New Roman"/>
        <family val="1"/>
        <charset val="238"/>
      </rPr>
      <t>od</t>
    </r>
    <r>
      <rPr>
        <sz val="8.5"/>
        <color theme="1"/>
        <rFont val="Times New Roman"/>
        <family val="1"/>
        <charset val="238"/>
      </rPr>
      <t xml:space="preserve"> </t>
    </r>
    <r>
      <rPr>
        <b/>
        <sz val="8.5"/>
        <color theme="1"/>
        <rFont val="Times New Roman"/>
        <family val="1"/>
        <charset val="238"/>
      </rPr>
      <t>administrativnih</t>
    </r>
    <r>
      <rPr>
        <sz val="8.5"/>
        <color theme="1"/>
        <rFont val="Times New Roman"/>
        <family val="1"/>
        <charset val="238"/>
      </rPr>
      <t xml:space="preserve"> </t>
    </r>
    <r>
      <rPr>
        <b/>
        <sz val="8.5"/>
        <color theme="1"/>
        <rFont val="Times New Roman"/>
        <family val="1"/>
        <charset val="238"/>
      </rPr>
      <t>pristojbi</t>
    </r>
    <r>
      <rPr>
        <sz val="8.5"/>
        <color theme="1"/>
        <rFont val="Times New Roman"/>
        <family val="1"/>
        <charset val="238"/>
      </rPr>
      <t xml:space="preserve"> </t>
    </r>
    <r>
      <rPr>
        <b/>
        <sz val="8.5"/>
        <color theme="1"/>
        <rFont val="Times New Roman"/>
        <family val="1"/>
        <charset val="238"/>
      </rPr>
      <t>i</t>
    </r>
    <r>
      <rPr>
        <sz val="8.5"/>
        <color theme="1"/>
        <rFont val="Times New Roman"/>
        <family val="1"/>
        <charset val="238"/>
      </rPr>
      <t xml:space="preserve"> </t>
    </r>
    <r>
      <rPr>
        <b/>
        <sz val="8.5"/>
        <color theme="1"/>
        <rFont val="Times New Roman"/>
        <family val="1"/>
        <charset val="238"/>
      </rPr>
      <t>po</t>
    </r>
    <r>
      <rPr>
        <sz val="8.5"/>
        <color theme="1"/>
        <rFont val="Times New Roman"/>
        <family val="1"/>
        <charset val="238"/>
      </rPr>
      <t xml:space="preserve"> </t>
    </r>
    <r>
      <rPr>
        <b/>
        <sz val="8.5"/>
        <color theme="1"/>
        <rFont val="Times New Roman"/>
        <family val="1"/>
        <charset val="238"/>
      </rPr>
      <t>posebnim</t>
    </r>
    <r>
      <rPr>
        <sz val="8.5"/>
        <color theme="1"/>
        <rFont val="Times New Roman"/>
        <family val="1"/>
        <charset val="238"/>
      </rPr>
      <t xml:space="preserve"> </t>
    </r>
    <r>
      <rPr>
        <b/>
        <sz val="8.5"/>
        <color theme="1"/>
        <rFont val="Times New Roman"/>
        <family val="1"/>
        <charset val="238"/>
      </rPr>
      <t>propisima</t>
    </r>
  </si>
  <si>
    <t>Administrativne (upravne) pristojbe</t>
  </si>
  <si>
    <t>Prihodi po posebnim propisima</t>
  </si>
  <si>
    <t>Komunalni doprinosi i naknade</t>
  </si>
  <si>
    <r>
      <t>7.</t>
    </r>
    <r>
      <rPr>
        <sz val="8.5"/>
        <color theme="1"/>
        <rFont val="Times New Roman"/>
        <family val="1"/>
        <charset val="238"/>
      </rPr>
      <t xml:space="preserve"> </t>
    </r>
    <r>
      <rPr>
        <b/>
        <sz val="8.5"/>
        <color theme="1"/>
        <rFont val="Times New Roman"/>
        <family val="1"/>
        <charset val="238"/>
      </rPr>
      <t>PRIHODI</t>
    </r>
    <r>
      <rPr>
        <sz val="8.5"/>
        <color theme="1"/>
        <rFont val="Times New Roman"/>
        <family val="1"/>
        <charset val="238"/>
      </rPr>
      <t xml:space="preserve"> </t>
    </r>
    <r>
      <rPr>
        <b/>
        <sz val="8.5"/>
        <color theme="1"/>
        <rFont val="Times New Roman"/>
        <family val="1"/>
        <charset val="238"/>
      </rPr>
      <t>OD</t>
    </r>
    <r>
      <rPr>
        <sz val="8.5"/>
        <color theme="1"/>
        <rFont val="Times New Roman"/>
        <family val="1"/>
        <charset val="238"/>
      </rPr>
      <t xml:space="preserve"> </t>
    </r>
    <r>
      <rPr>
        <b/>
        <sz val="8.5"/>
        <color theme="1"/>
        <rFont val="Times New Roman"/>
        <family val="1"/>
        <charset val="238"/>
      </rPr>
      <t>PRODAJE</t>
    </r>
    <r>
      <rPr>
        <sz val="8.5"/>
        <color theme="1"/>
        <rFont val="Times New Roman"/>
        <family val="1"/>
        <charset val="238"/>
      </rPr>
      <t xml:space="preserve"> </t>
    </r>
    <r>
      <rPr>
        <b/>
        <sz val="8.5"/>
        <color theme="1"/>
        <rFont val="Times New Roman"/>
        <family val="1"/>
        <charset val="238"/>
      </rPr>
      <t>NEFINANCIJSKE</t>
    </r>
    <r>
      <rPr>
        <sz val="8.5"/>
        <color theme="1"/>
        <rFont val="Times New Roman"/>
        <family val="1"/>
        <charset val="238"/>
      </rPr>
      <t xml:space="preserve"> </t>
    </r>
    <r>
      <rPr>
        <b/>
        <sz val="8.5"/>
        <color theme="1"/>
        <rFont val="Times New Roman"/>
        <family val="1"/>
        <charset val="238"/>
      </rPr>
      <t>IMOVINE</t>
    </r>
  </si>
  <si>
    <r>
      <t>PRIHODI</t>
    </r>
    <r>
      <rPr>
        <sz val="8.5"/>
        <color theme="1"/>
        <rFont val="Times New Roman"/>
        <family val="1"/>
        <charset val="238"/>
      </rPr>
      <t xml:space="preserve"> </t>
    </r>
    <r>
      <rPr>
        <b/>
        <sz val="8.5"/>
        <color theme="1"/>
        <rFont val="Times New Roman"/>
        <family val="1"/>
        <charset val="238"/>
      </rPr>
      <t>OD</t>
    </r>
    <r>
      <rPr>
        <sz val="8.5"/>
        <color theme="1"/>
        <rFont val="Times New Roman"/>
        <family val="1"/>
        <charset val="238"/>
      </rPr>
      <t xml:space="preserve"> </t>
    </r>
    <r>
      <rPr>
        <b/>
        <sz val="8.5"/>
        <color theme="1"/>
        <rFont val="Times New Roman"/>
        <family val="1"/>
        <charset val="238"/>
      </rPr>
      <t>PRODAJE</t>
    </r>
    <r>
      <rPr>
        <sz val="8.5"/>
        <color theme="1"/>
        <rFont val="Times New Roman"/>
        <family val="1"/>
        <charset val="238"/>
      </rPr>
      <t xml:space="preserve"> </t>
    </r>
    <r>
      <rPr>
        <b/>
        <sz val="8.5"/>
        <color theme="1"/>
        <rFont val="Times New Roman"/>
        <family val="1"/>
        <charset val="238"/>
      </rPr>
      <t>NEFINANCIJSKE</t>
    </r>
    <r>
      <rPr>
        <sz val="8.5"/>
        <color theme="1"/>
        <rFont val="Times New Roman"/>
        <family val="1"/>
        <charset val="238"/>
      </rPr>
      <t xml:space="preserve"> </t>
    </r>
    <r>
      <rPr>
        <b/>
        <sz val="8.5"/>
        <color theme="1"/>
        <rFont val="Times New Roman"/>
        <family val="1"/>
        <charset val="238"/>
      </rPr>
      <t>IMOVINE</t>
    </r>
  </si>
  <si>
    <r>
      <t>Prihodi</t>
    </r>
    <r>
      <rPr>
        <sz val="8.5"/>
        <color theme="1"/>
        <rFont val="Times New Roman"/>
        <family val="1"/>
        <charset val="238"/>
      </rPr>
      <t xml:space="preserve"> </t>
    </r>
    <r>
      <rPr>
        <b/>
        <sz val="8.5"/>
        <color theme="1"/>
        <rFont val="Times New Roman"/>
        <family val="1"/>
        <charset val="238"/>
      </rPr>
      <t>od</t>
    </r>
    <r>
      <rPr>
        <sz val="8.5"/>
        <color theme="1"/>
        <rFont val="Times New Roman"/>
        <family val="1"/>
        <charset val="238"/>
      </rPr>
      <t xml:space="preserve"> </t>
    </r>
    <r>
      <rPr>
        <b/>
        <sz val="8.5"/>
        <color theme="1"/>
        <rFont val="Times New Roman"/>
        <family val="1"/>
        <charset val="238"/>
      </rPr>
      <t>prodaje</t>
    </r>
    <r>
      <rPr>
        <sz val="8.5"/>
        <color theme="1"/>
        <rFont val="Times New Roman"/>
        <family val="1"/>
        <charset val="238"/>
      </rPr>
      <t xml:space="preserve"> </t>
    </r>
    <r>
      <rPr>
        <b/>
        <sz val="8.5"/>
        <color theme="1"/>
        <rFont val="Times New Roman"/>
        <family val="1"/>
        <charset val="238"/>
      </rPr>
      <t>neproizvedene</t>
    </r>
    <r>
      <rPr>
        <sz val="8.5"/>
        <color theme="1"/>
        <rFont val="Times New Roman"/>
        <family val="1"/>
        <charset val="238"/>
      </rPr>
      <t xml:space="preserve"> </t>
    </r>
    <r>
      <rPr>
        <b/>
        <sz val="8.5"/>
        <color theme="1"/>
        <rFont val="Times New Roman"/>
        <family val="1"/>
        <charset val="238"/>
      </rPr>
      <t>imovine</t>
    </r>
  </si>
  <si>
    <t>Doprinosi na plaće</t>
  </si>
  <si>
    <r>
      <t>Ostali</t>
    </r>
    <r>
      <rPr>
        <sz val="8.5"/>
        <color theme="1"/>
        <rFont val="Times New Roman"/>
        <family val="1"/>
        <charset val="238"/>
      </rPr>
      <t xml:space="preserve"> </t>
    </r>
    <r>
      <rPr>
        <b/>
        <sz val="8.5"/>
        <color theme="1"/>
        <rFont val="Times New Roman"/>
        <family val="1"/>
        <charset val="238"/>
      </rPr>
      <t>rashodi</t>
    </r>
  </si>
  <si>
    <t>Tekuće donacije</t>
  </si>
  <si>
    <t>Kapitalne donacije</t>
  </si>
  <si>
    <t>Izvanredni rashodi</t>
  </si>
  <si>
    <t>Kapitalne pomoći</t>
  </si>
  <si>
    <r>
      <t>4.</t>
    </r>
    <r>
      <rPr>
        <sz val="8.5"/>
        <color theme="1"/>
        <rFont val="Times New Roman"/>
        <family val="1"/>
        <charset val="238"/>
      </rPr>
      <t xml:space="preserve"> </t>
    </r>
    <r>
      <rPr>
        <b/>
        <sz val="8.5"/>
        <color theme="1"/>
        <rFont val="Times New Roman"/>
        <family val="1"/>
        <charset val="238"/>
      </rPr>
      <t>RASHODI</t>
    </r>
    <r>
      <rPr>
        <sz val="8.5"/>
        <color theme="1"/>
        <rFont val="Times New Roman"/>
        <family val="1"/>
        <charset val="238"/>
      </rPr>
      <t xml:space="preserve"> </t>
    </r>
    <r>
      <rPr>
        <b/>
        <sz val="8.5"/>
        <color theme="1"/>
        <rFont val="Times New Roman"/>
        <family val="1"/>
        <charset val="238"/>
      </rPr>
      <t>ZA</t>
    </r>
    <r>
      <rPr>
        <sz val="8.5"/>
        <color theme="1"/>
        <rFont val="Times New Roman"/>
        <family val="1"/>
        <charset val="238"/>
      </rPr>
      <t xml:space="preserve"> </t>
    </r>
    <r>
      <rPr>
        <b/>
        <sz val="8.5"/>
        <color theme="1"/>
        <rFont val="Times New Roman"/>
        <family val="1"/>
        <charset val="238"/>
      </rPr>
      <t>NABAVU</t>
    </r>
    <r>
      <rPr>
        <sz val="8.5"/>
        <color theme="1"/>
        <rFont val="Times New Roman"/>
        <family val="1"/>
        <charset val="238"/>
      </rPr>
      <t xml:space="preserve"> </t>
    </r>
    <r>
      <rPr>
        <b/>
        <sz val="8.5"/>
        <color theme="1"/>
        <rFont val="Times New Roman"/>
        <family val="1"/>
        <charset val="238"/>
      </rPr>
      <t>NEFINANCIJSKE</t>
    </r>
    <r>
      <rPr>
        <sz val="8.5"/>
        <color theme="1"/>
        <rFont val="Times New Roman"/>
        <family val="1"/>
        <charset val="238"/>
      </rPr>
      <t xml:space="preserve"> </t>
    </r>
    <r>
      <rPr>
        <b/>
        <sz val="8.5"/>
        <color theme="1"/>
        <rFont val="Times New Roman"/>
        <family val="1"/>
        <charset val="238"/>
      </rPr>
      <t>IMOVINE</t>
    </r>
  </si>
  <si>
    <r>
      <t>RASHODI</t>
    </r>
    <r>
      <rPr>
        <sz val="8.5"/>
        <color theme="1"/>
        <rFont val="Times New Roman"/>
        <family val="1"/>
        <charset val="238"/>
      </rPr>
      <t xml:space="preserve"> </t>
    </r>
    <r>
      <rPr>
        <b/>
        <sz val="8.5"/>
        <color theme="1"/>
        <rFont val="Times New Roman"/>
        <family val="1"/>
        <charset val="238"/>
      </rPr>
      <t>ZA</t>
    </r>
    <r>
      <rPr>
        <sz val="8.5"/>
        <color theme="1"/>
        <rFont val="Times New Roman"/>
        <family val="1"/>
        <charset val="238"/>
      </rPr>
      <t xml:space="preserve"> </t>
    </r>
    <r>
      <rPr>
        <b/>
        <sz val="8.5"/>
        <color theme="1"/>
        <rFont val="Times New Roman"/>
        <family val="1"/>
        <charset val="238"/>
      </rPr>
      <t>NABAVU</t>
    </r>
    <r>
      <rPr>
        <sz val="8.5"/>
        <color theme="1"/>
        <rFont val="Times New Roman"/>
        <family val="1"/>
        <charset val="238"/>
      </rPr>
      <t xml:space="preserve"> </t>
    </r>
    <r>
      <rPr>
        <b/>
        <sz val="8.5"/>
        <color theme="1"/>
        <rFont val="Times New Roman"/>
        <family val="1"/>
        <charset val="238"/>
      </rPr>
      <t>NEFINANCIJSKE</t>
    </r>
    <r>
      <rPr>
        <sz val="8.5"/>
        <color theme="1"/>
        <rFont val="Times New Roman"/>
        <family val="1"/>
        <charset val="238"/>
      </rPr>
      <t xml:space="preserve"> </t>
    </r>
    <r>
      <rPr>
        <b/>
        <sz val="8.5"/>
        <color theme="1"/>
        <rFont val="Times New Roman"/>
        <family val="1"/>
        <charset val="238"/>
      </rPr>
      <t>IMOVINE</t>
    </r>
  </si>
  <si>
    <r>
      <t>Rashodi</t>
    </r>
    <r>
      <rPr>
        <sz val="8.5"/>
        <color theme="1"/>
        <rFont val="Times New Roman"/>
        <family val="1"/>
        <charset val="238"/>
      </rPr>
      <t xml:space="preserve"> </t>
    </r>
    <r>
      <rPr>
        <b/>
        <sz val="8.5"/>
        <color theme="1"/>
        <rFont val="Times New Roman"/>
        <family val="1"/>
        <charset val="238"/>
      </rPr>
      <t>za</t>
    </r>
    <r>
      <rPr>
        <sz val="8.5"/>
        <color theme="1"/>
        <rFont val="Times New Roman"/>
        <family val="1"/>
        <charset val="238"/>
      </rPr>
      <t xml:space="preserve"> </t>
    </r>
    <r>
      <rPr>
        <b/>
        <sz val="8.5"/>
        <color theme="1"/>
        <rFont val="Times New Roman"/>
        <family val="1"/>
        <charset val="238"/>
      </rPr>
      <t>nabavu</t>
    </r>
    <r>
      <rPr>
        <sz val="8.5"/>
        <color theme="1"/>
        <rFont val="Times New Roman"/>
        <family val="1"/>
        <charset val="238"/>
      </rPr>
      <t xml:space="preserve"> </t>
    </r>
    <r>
      <rPr>
        <b/>
        <sz val="8.5"/>
        <color theme="1"/>
        <rFont val="Times New Roman"/>
        <family val="1"/>
        <charset val="238"/>
      </rPr>
      <t>proizvedene</t>
    </r>
    <r>
      <rPr>
        <sz val="8.5"/>
        <color theme="1"/>
        <rFont val="Times New Roman"/>
        <family val="1"/>
        <charset val="238"/>
      </rPr>
      <t xml:space="preserve"> </t>
    </r>
    <r>
      <rPr>
        <b/>
        <sz val="8.5"/>
        <color theme="1"/>
        <rFont val="Times New Roman"/>
        <family val="1"/>
        <charset val="238"/>
      </rPr>
      <t>dugotrajne</t>
    </r>
    <r>
      <rPr>
        <sz val="8.5"/>
        <color theme="1"/>
        <rFont val="Times New Roman"/>
        <family val="1"/>
        <charset val="238"/>
      </rPr>
      <t xml:space="preserve"> </t>
    </r>
    <r>
      <rPr>
        <b/>
        <sz val="8.5"/>
        <color theme="1"/>
        <rFont val="Times New Roman"/>
        <family val="1"/>
        <charset val="238"/>
      </rPr>
      <t>imovine</t>
    </r>
  </si>
  <si>
    <t>Građevinski objekti</t>
  </si>
  <si>
    <t>Postrojenja i oprema</t>
  </si>
  <si>
    <t>Nematerijalna proizvedena imovina</t>
  </si>
  <si>
    <r>
      <t>Rashodi</t>
    </r>
    <r>
      <rPr>
        <sz val="8.5"/>
        <color theme="1"/>
        <rFont val="Times New Roman"/>
        <family val="1"/>
        <charset val="238"/>
      </rPr>
      <t xml:space="preserve"> </t>
    </r>
    <r>
      <rPr>
        <b/>
        <sz val="8.5"/>
        <color theme="1"/>
        <rFont val="Times New Roman"/>
        <family val="1"/>
        <charset val="238"/>
      </rPr>
      <t>za</t>
    </r>
    <r>
      <rPr>
        <sz val="8.5"/>
        <color theme="1"/>
        <rFont val="Times New Roman"/>
        <family val="1"/>
        <charset val="238"/>
      </rPr>
      <t xml:space="preserve"> </t>
    </r>
    <r>
      <rPr>
        <b/>
        <sz val="8.5"/>
        <color theme="1"/>
        <rFont val="Times New Roman"/>
        <family val="1"/>
        <charset val="238"/>
      </rPr>
      <t>dodatna</t>
    </r>
    <r>
      <rPr>
        <sz val="8.5"/>
        <color theme="1"/>
        <rFont val="Times New Roman"/>
        <family val="1"/>
        <charset val="238"/>
      </rPr>
      <t xml:space="preserve"> </t>
    </r>
    <r>
      <rPr>
        <b/>
        <sz val="8.5"/>
        <color theme="1"/>
        <rFont val="Times New Roman"/>
        <family val="1"/>
        <charset val="238"/>
      </rPr>
      <t>ulaganja</t>
    </r>
    <r>
      <rPr>
        <sz val="8.5"/>
        <color theme="1"/>
        <rFont val="Times New Roman"/>
        <family val="1"/>
        <charset val="238"/>
      </rPr>
      <t xml:space="preserve"> </t>
    </r>
    <r>
      <rPr>
        <b/>
        <sz val="8.5"/>
        <color theme="1"/>
        <rFont val="Times New Roman"/>
        <family val="1"/>
        <charset val="238"/>
      </rPr>
      <t>na</t>
    </r>
    <r>
      <rPr>
        <sz val="8.5"/>
        <color theme="1"/>
        <rFont val="Times New Roman"/>
        <family val="1"/>
        <charset val="238"/>
      </rPr>
      <t xml:space="preserve"> </t>
    </r>
    <r>
      <rPr>
        <b/>
        <sz val="8.5"/>
        <color theme="1"/>
        <rFont val="Times New Roman"/>
        <family val="1"/>
        <charset val="238"/>
      </rPr>
      <t>nefinancijskoj</t>
    </r>
    <r>
      <rPr>
        <sz val="8.5"/>
        <color theme="1"/>
        <rFont val="Times New Roman"/>
        <family val="1"/>
        <charset val="238"/>
      </rPr>
      <t xml:space="preserve"> </t>
    </r>
    <r>
      <rPr>
        <b/>
        <sz val="8.5"/>
        <color theme="1"/>
        <rFont val="Times New Roman"/>
        <family val="1"/>
        <charset val="238"/>
      </rPr>
      <t>imovini</t>
    </r>
  </si>
  <si>
    <t>Dodatna ulaganja na građevinskim objektima</t>
  </si>
  <si>
    <t>OPĆINA VRBJE    OIB: 81954799280</t>
  </si>
  <si>
    <t>PRORAČUN OPĆINE VRBJE ZA 2023. I PROJEKCIJA PRORAČUNA ZA 2024. I 2025. GODINU</t>
  </si>
  <si>
    <r>
      <t>II</t>
    </r>
    <r>
      <rPr>
        <sz val="11"/>
        <color theme="1"/>
        <rFont val="Times New Roman"/>
        <family val="1"/>
        <charset val="238"/>
      </rPr>
      <t xml:space="preserve">  </t>
    </r>
    <r>
      <rPr>
        <b/>
        <sz val="11"/>
        <color theme="1"/>
        <rFont val="Times New Roman"/>
        <family val="1"/>
        <charset val="238"/>
      </rPr>
      <t>POSEBNI</t>
    </r>
    <r>
      <rPr>
        <sz val="11"/>
        <color theme="1"/>
        <rFont val="Times New Roman"/>
        <family val="1"/>
        <charset val="238"/>
      </rPr>
      <t xml:space="preserve"> </t>
    </r>
    <r>
      <rPr>
        <b/>
        <sz val="11"/>
        <color theme="1"/>
        <rFont val="Times New Roman"/>
        <family val="1"/>
        <charset val="238"/>
      </rPr>
      <t>DIO</t>
    </r>
  </si>
  <si>
    <t>Rashodi i izdaci u Proračunu, u iznosu  kuna raspoređuju se po organizacijskoj, ekonomskoj i programskoj klasifikaciji u Posebnom dijelu Proračuna kako slijedi:</t>
  </si>
  <si>
    <r>
      <t>BROJ</t>
    </r>
    <r>
      <rPr>
        <sz val="4.5"/>
        <color theme="1"/>
        <rFont val="Times New Roman"/>
        <family val="1"/>
        <charset val="238"/>
      </rPr>
      <t xml:space="preserve"> </t>
    </r>
    <r>
      <rPr>
        <b/>
        <sz val="4.5"/>
        <color theme="1"/>
        <rFont val="Times New Roman"/>
        <family val="1"/>
        <charset val="238"/>
      </rPr>
      <t>RAČUNA</t>
    </r>
  </si>
  <si>
    <r>
      <t>VRSTA</t>
    </r>
    <r>
      <rPr>
        <sz val="11"/>
        <color theme="1"/>
        <rFont val="Times New Roman"/>
        <family val="1"/>
        <charset val="238"/>
      </rPr>
      <t xml:space="preserve"> </t>
    </r>
    <r>
      <rPr>
        <b/>
        <sz val="11"/>
        <color theme="1"/>
        <rFont val="Times New Roman"/>
        <family val="1"/>
        <charset val="238"/>
      </rPr>
      <t>RASHODA</t>
    </r>
    <r>
      <rPr>
        <sz val="11"/>
        <color theme="1"/>
        <rFont val="Times New Roman"/>
        <family val="1"/>
        <charset val="238"/>
      </rPr>
      <t xml:space="preserve"> </t>
    </r>
    <r>
      <rPr>
        <b/>
        <sz val="11"/>
        <color theme="1"/>
        <rFont val="Times New Roman"/>
        <family val="1"/>
        <charset val="238"/>
      </rPr>
      <t>I</t>
    </r>
    <r>
      <rPr>
        <sz val="11"/>
        <color theme="1"/>
        <rFont val="Times New Roman"/>
        <family val="1"/>
        <charset val="238"/>
      </rPr>
      <t xml:space="preserve"> </t>
    </r>
    <r>
      <rPr>
        <b/>
        <sz val="11"/>
        <color theme="1"/>
        <rFont val="Times New Roman"/>
        <family val="1"/>
        <charset val="238"/>
      </rPr>
      <t>IZDATKA</t>
    </r>
  </si>
  <si>
    <t>Izvršenje 2021</t>
  </si>
  <si>
    <t>Plan 2022</t>
  </si>
  <si>
    <t>4.</t>
  </si>
  <si>
    <t>5.</t>
  </si>
  <si>
    <r>
      <t>UKUPNO</t>
    </r>
    <r>
      <rPr>
        <sz val="9.5"/>
        <color theme="1"/>
        <rFont val="Times New Roman"/>
        <family val="1"/>
        <charset val="238"/>
      </rPr>
      <t xml:space="preserve"> </t>
    </r>
    <r>
      <rPr>
        <b/>
        <sz val="9.5"/>
        <color theme="1"/>
        <rFont val="Times New Roman"/>
        <family val="1"/>
        <charset val="238"/>
      </rPr>
      <t>RASHODI</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IZDACI</t>
    </r>
  </si>
  <si>
    <r>
      <t>R</t>
    </r>
    <r>
      <rPr>
        <sz val="9.5"/>
        <color theme="1"/>
        <rFont val="Times New Roman"/>
        <family val="1"/>
        <charset val="238"/>
      </rPr>
      <t xml:space="preserve"> </t>
    </r>
    <r>
      <rPr>
        <b/>
        <sz val="9.5"/>
        <color theme="1"/>
        <rFont val="Times New Roman"/>
        <family val="1"/>
        <charset val="238"/>
      </rPr>
      <t>001</t>
    </r>
    <r>
      <rPr>
        <sz val="9.5"/>
        <color theme="1"/>
        <rFont val="Times New Roman"/>
        <family val="1"/>
        <charset val="238"/>
      </rPr>
      <t xml:space="preserve"> </t>
    </r>
    <r>
      <rPr>
        <b/>
        <sz val="9.5"/>
        <color theme="1"/>
        <rFont val="Times New Roman"/>
        <family val="1"/>
        <charset val="238"/>
      </rPr>
      <t>OPĆINSKO</t>
    </r>
    <r>
      <rPr>
        <sz val="9.5"/>
        <color theme="1"/>
        <rFont val="Times New Roman"/>
        <family val="1"/>
        <charset val="238"/>
      </rPr>
      <t xml:space="preserve"> </t>
    </r>
    <r>
      <rPr>
        <b/>
        <sz val="9.5"/>
        <color theme="1"/>
        <rFont val="Times New Roman"/>
        <family val="1"/>
        <charset val="238"/>
      </rPr>
      <t>VIJEĆE</t>
    </r>
  </si>
  <si>
    <t>Glava 01  OPĆINSKO VIJEĆE</t>
  </si>
  <si>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P1001</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Donošenje</t>
    </r>
    <r>
      <rPr>
        <sz val="9.5"/>
        <color theme="1"/>
        <rFont val="Times New Roman"/>
        <family val="1"/>
        <charset val="238"/>
      </rPr>
      <t xml:space="preserve"> </t>
    </r>
    <r>
      <rPr>
        <b/>
        <i/>
        <sz val="9.5"/>
        <color theme="1"/>
        <rFont val="Times New Roman"/>
        <family val="1"/>
        <charset val="238"/>
      </rPr>
      <t>akata</t>
    </r>
    <r>
      <rPr>
        <sz val="9.5"/>
        <color theme="1"/>
        <rFont val="Times New Roman"/>
        <family val="1"/>
        <charset val="238"/>
      </rPr>
      <t xml:space="preserve"> </t>
    </r>
    <r>
      <rPr>
        <b/>
        <i/>
        <sz val="9.5"/>
        <color theme="1"/>
        <rFont val="Times New Roman"/>
        <family val="1"/>
        <charset val="238"/>
      </rPr>
      <t>i</t>
    </r>
    <r>
      <rPr>
        <sz val="9.5"/>
        <color theme="1"/>
        <rFont val="Times New Roman"/>
        <family val="1"/>
        <charset val="238"/>
      </rPr>
      <t xml:space="preserve"> </t>
    </r>
    <r>
      <rPr>
        <b/>
        <i/>
        <sz val="9.5"/>
        <color theme="1"/>
        <rFont val="Times New Roman"/>
        <family val="1"/>
        <charset val="238"/>
      </rPr>
      <t>mjera</t>
    </r>
    <r>
      <rPr>
        <sz val="9.5"/>
        <color theme="1"/>
        <rFont val="Times New Roman"/>
        <family val="1"/>
        <charset val="238"/>
      </rPr>
      <t xml:space="preserve"> </t>
    </r>
    <r>
      <rPr>
        <b/>
        <i/>
        <sz val="9.5"/>
        <color theme="1"/>
        <rFont val="Times New Roman"/>
        <family val="1"/>
        <charset val="238"/>
      </rPr>
      <t>iz</t>
    </r>
    <r>
      <rPr>
        <sz val="9.5"/>
        <color theme="1"/>
        <rFont val="Times New Roman"/>
        <family val="1"/>
        <charset val="238"/>
      </rPr>
      <t xml:space="preserve"> </t>
    </r>
    <r>
      <rPr>
        <b/>
        <i/>
        <sz val="9.5"/>
        <color theme="1"/>
        <rFont val="Times New Roman"/>
        <family val="1"/>
        <charset val="238"/>
      </rPr>
      <t>djelokr.</t>
    </r>
    <r>
      <rPr>
        <sz val="9.5"/>
        <color theme="1"/>
        <rFont val="Times New Roman"/>
        <family val="1"/>
        <charset val="238"/>
      </rPr>
      <t>P</t>
    </r>
    <r>
      <rPr>
        <b/>
        <i/>
        <sz val="9.5"/>
        <color theme="1"/>
        <rFont val="Times New Roman"/>
        <family val="1"/>
        <charset val="238"/>
      </rPr>
      <t>redst.tijela</t>
    </r>
    <r>
      <rPr>
        <sz val="9.5"/>
        <color theme="1"/>
        <rFont val="Times New Roman"/>
        <family val="1"/>
        <charset val="238"/>
      </rPr>
      <t xml:space="preserve"> </t>
    </r>
    <r>
      <rPr>
        <b/>
        <i/>
        <sz val="9.5"/>
        <color theme="1"/>
        <rFont val="Times New Roman"/>
        <family val="1"/>
        <charset val="238"/>
      </rPr>
      <t>i mjesne</t>
    </r>
    <r>
      <rPr>
        <sz val="9.5"/>
        <color theme="1"/>
        <rFont val="Times New Roman"/>
        <family val="1"/>
        <charset val="238"/>
      </rPr>
      <t xml:space="preserve"> </t>
    </r>
    <r>
      <rPr>
        <b/>
        <i/>
        <sz val="9.5"/>
        <color theme="1"/>
        <rFont val="Times New Roman"/>
        <family val="1"/>
        <charset val="238"/>
      </rPr>
      <t>samoupr.</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</si>
  <si>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A100101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Predstavničko</t>
    </r>
    <r>
      <rPr>
        <sz val="9.5"/>
        <color theme="1"/>
        <rFont val="Times New Roman"/>
        <family val="1"/>
        <charset val="238"/>
      </rPr>
      <t xml:space="preserve"> </t>
    </r>
    <r>
      <rPr>
        <b/>
        <sz val="9.5"/>
        <color theme="1"/>
        <rFont val="Times New Roman"/>
        <family val="1"/>
        <charset val="238"/>
      </rPr>
      <t>tijelo</t>
    </r>
  </si>
  <si>
    <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01</t>
    </r>
    <r>
      <rPr>
        <sz val="9.5"/>
        <color theme="1"/>
        <rFont val="Times New Roman"/>
        <family val="1"/>
        <charset val="238"/>
      </rPr>
      <t xml:space="preserve"> </t>
    </r>
    <r>
      <rPr>
        <b/>
        <sz val="9.5"/>
        <color theme="1"/>
        <rFont val="Arial"/>
        <family val="2"/>
        <charset val="238"/>
      </rPr>
      <t>Opće</t>
    </r>
    <r>
      <rPr>
        <sz val="9.5"/>
        <color theme="1"/>
        <rFont val="Times New Roman"/>
        <family val="1"/>
        <charset val="238"/>
      </rPr>
      <t xml:space="preserve"> </t>
    </r>
    <r>
      <rPr>
        <b/>
        <sz val="9.5"/>
        <color theme="1"/>
        <rFont val="Arial"/>
        <family val="2"/>
        <charset val="238"/>
      </rPr>
      <t>javne</t>
    </r>
    <r>
      <rPr>
        <sz val="9.5"/>
        <color theme="1"/>
        <rFont val="Times New Roman"/>
        <family val="1"/>
        <charset val="238"/>
      </rPr>
      <t xml:space="preserve"> </t>
    </r>
    <r>
      <rPr>
        <b/>
        <sz val="9.5"/>
        <color theme="1"/>
        <rFont val="Arial"/>
        <family val="2"/>
        <charset val="238"/>
      </rPr>
      <t>usluge</t>
    </r>
  </si>
  <si>
    <r>
      <t>Izvor</t>
    </r>
    <r>
      <rPr>
        <sz val="9.5"/>
        <color theme="1"/>
        <rFont val="Times New Roman"/>
        <family val="1"/>
        <charset val="238"/>
      </rPr>
      <t xml:space="preserve"> </t>
    </r>
    <r>
      <rPr>
        <b/>
        <sz val="9.5"/>
        <color theme="1"/>
        <rFont val="Arial"/>
        <family val="2"/>
        <charset val="238"/>
      </rPr>
      <t>1.</t>
    </r>
    <r>
      <rPr>
        <sz val="9.5"/>
        <color theme="1"/>
        <rFont val="Times New Roman"/>
        <family val="1"/>
        <charset val="238"/>
      </rPr>
      <t xml:space="preserve"> </t>
    </r>
    <r>
      <rPr>
        <b/>
        <sz val="9.5"/>
        <color theme="1"/>
        <rFont val="Arial"/>
        <family val="2"/>
        <charset val="238"/>
      </rPr>
      <t>OPĆI</t>
    </r>
    <r>
      <rPr>
        <sz val="9.5"/>
        <color theme="1"/>
        <rFont val="Times New Roman"/>
        <family val="1"/>
        <charset val="238"/>
      </rPr>
      <t xml:space="preserve"> </t>
    </r>
    <r>
      <rPr>
        <b/>
        <sz val="9.5"/>
        <color theme="1"/>
        <rFont val="Arial"/>
        <family val="2"/>
        <charset val="238"/>
      </rPr>
      <t>PRIHODI</t>
    </r>
    <r>
      <rPr>
        <sz val="9.5"/>
        <color theme="1"/>
        <rFont val="Times New Roman"/>
        <family val="1"/>
        <charset val="238"/>
      </rPr>
      <t xml:space="preserve"> </t>
    </r>
    <r>
      <rPr>
        <b/>
        <sz val="9.5"/>
        <color theme="1"/>
        <rFont val="Arial"/>
        <family val="2"/>
        <charset val="238"/>
      </rPr>
      <t>I</t>
    </r>
    <r>
      <rPr>
        <sz val="9.5"/>
        <color theme="1"/>
        <rFont val="Times New Roman"/>
        <family val="1"/>
        <charset val="238"/>
      </rPr>
      <t xml:space="preserve"> </t>
    </r>
    <r>
      <rPr>
        <b/>
        <sz val="9.5"/>
        <color theme="1"/>
        <rFont val="Arial"/>
        <family val="2"/>
        <charset val="238"/>
      </rPr>
      <t>PRIMICI</t>
    </r>
  </si>
  <si>
    <r>
      <t>Rashodi</t>
    </r>
    <r>
      <rPr>
        <sz val="9.5"/>
        <color theme="1"/>
        <rFont val="Times New Roman"/>
        <family val="1"/>
        <charset val="238"/>
      </rPr>
      <t xml:space="preserve"> </t>
    </r>
    <r>
      <rPr>
        <b/>
        <sz val="9.5"/>
        <color theme="1"/>
        <rFont val="Times New Roman"/>
        <family val="1"/>
        <charset val="238"/>
      </rPr>
      <t>poslovanja</t>
    </r>
  </si>
  <si>
    <r>
      <t>Materijalni</t>
    </r>
    <r>
      <rPr>
        <sz val="9.5"/>
        <color theme="1"/>
        <rFont val="Times New Roman"/>
        <family val="1"/>
        <charset val="238"/>
      </rPr>
      <t xml:space="preserve"> </t>
    </r>
    <r>
      <rPr>
        <b/>
        <sz val="9.5"/>
        <color theme="1"/>
        <rFont val="Times New Roman"/>
        <family val="1"/>
        <charset val="238"/>
      </rPr>
      <t>rashodi</t>
    </r>
  </si>
  <si>
    <t>Rashodi za usluge</t>
  </si>
  <si>
    <t>Ostali nespomenuti rashodi poslovanjaOstali nespomenuti rashodi poslovanjaOstali nespomenuti rashodi poslovanjaOstali nespomenuti rashodi poslovanjaOstali nespomenuti rashodi poslovanjaOstali nespomenuti rashodi poslovanjaOstali nespomenuti rashodi poslovanjaOstali nespomenuti rashodi poslovanjaOstali nespomenuti rashodi poslovanjaOstali nespomenuti rashodi poslovanjaOstali nespomenuti rashodi poslovanjaOstali nespomenuti rashodi poslovanjaOstali nespomenuti rashodi poslovanjaOstali nespomenuti rashodi poslovanjaOstali nespomenuti rashodi poslovanjaOstali nespomenuti rashodi poslovanja</t>
  </si>
  <si>
    <t>Glava 02  JEDINSTVENI UPRAVNI ODJEL</t>
  </si>
  <si>
    <r>
      <t>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poslovanjaRashodi</t>
    </r>
    <r>
      <rPr>
        <sz val="9.5"/>
        <color theme="1"/>
        <rFont val="Times New Roman"/>
        <family val="1"/>
        <charset val="238"/>
      </rPr>
      <t xml:space="preserve"> </t>
    </r>
    <r>
      <rPr>
        <b/>
        <sz val="9.5"/>
        <color theme="1"/>
        <rFont val="Times New Roman"/>
        <family val="1"/>
        <charset val="238"/>
      </rPr>
      <t>poslovanja</t>
    </r>
  </si>
  <si>
    <t>Rashodi za materijal i energiju</t>
  </si>
  <si>
    <t>Rashodi za nabavu nefinancijske imovine</t>
  </si>
  <si>
    <t>Rashodi za dodatna ulag.na nefin.imov</t>
  </si>
  <si>
    <t>Materijalni rashodi</t>
  </si>
  <si>
    <t>Ostali rashodi za zaposlene</t>
  </si>
  <si>
    <t>Naknade troškova zaposlenima</t>
  </si>
  <si>
    <t>Izvor 1. OPĆI PRIHODI I PRIMICI</t>
  </si>
  <si>
    <t>Izvor 5. POMOĆI</t>
  </si>
  <si>
    <t>Nematerijalna proizvedena imovina - projekti</t>
  </si>
  <si>
    <t>Glava 03  KOMUNALNA INFRASTRUKTURA</t>
  </si>
  <si>
    <t>KAPITALNI PROJEKT – K100401 : OPREMANJE I USLUGE KOMUNALNOG POGONA</t>
  </si>
  <si>
    <t>Rashodi za nabavu nefinanc.imovine</t>
  </si>
  <si>
    <t>Rashodi za nabavu proizve.dugot.imovine</t>
  </si>
  <si>
    <t>AKTIVNOST - A101404: DEZINSKECIJA I DERATIZACIJA</t>
  </si>
  <si>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P1005</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Građenje</t>
    </r>
    <r>
      <rPr>
        <sz val="9.5"/>
        <color theme="1"/>
        <rFont val="Times New Roman"/>
        <family val="1"/>
        <charset val="238"/>
      </rPr>
      <t xml:space="preserve"> </t>
    </r>
    <r>
      <rPr>
        <b/>
        <i/>
        <sz val="9.5"/>
        <color theme="1"/>
        <rFont val="Times New Roman"/>
        <family val="1"/>
        <charset val="238"/>
      </rPr>
      <t>objekata</t>
    </r>
    <r>
      <rPr>
        <sz val="9.5"/>
        <color theme="1"/>
        <rFont val="Times New Roman"/>
        <family val="1"/>
        <charset val="238"/>
      </rPr>
      <t xml:space="preserve"> </t>
    </r>
    <r>
      <rPr>
        <b/>
        <i/>
        <sz val="9.5"/>
        <color theme="1"/>
        <rFont val="Times New Roman"/>
        <family val="1"/>
        <charset val="238"/>
      </rPr>
      <t>komunalne</t>
    </r>
    <r>
      <rPr>
        <sz val="9.5"/>
        <color theme="1"/>
        <rFont val="Times New Roman"/>
        <family val="1"/>
        <charset val="238"/>
      </rPr>
      <t xml:space="preserve"> </t>
    </r>
    <r>
      <rPr>
        <b/>
        <i/>
        <sz val="9.5"/>
        <color theme="1"/>
        <rFont val="Times New Roman"/>
        <family val="1"/>
        <charset val="238"/>
      </rPr>
      <t>infrastrukturePROGRAM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P1005</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Građenje</t>
    </r>
    <r>
      <rPr>
        <sz val="9.5"/>
        <color theme="1"/>
        <rFont val="Times New Roman"/>
        <family val="1"/>
        <charset val="238"/>
      </rPr>
      <t xml:space="preserve"> </t>
    </r>
    <r>
      <rPr>
        <b/>
        <i/>
        <sz val="9.5"/>
        <color theme="1"/>
        <rFont val="Times New Roman"/>
        <family val="1"/>
        <charset val="238"/>
      </rPr>
      <t>objekata</t>
    </r>
    <r>
      <rPr>
        <sz val="9.5"/>
        <color theme="1"/>
        <rFont val="Times New Roman"/>
        <family val="1"/>
        <charset val="238"/>
      </rPr>
      <t xml:space="preserve"> </t>
    </r>
    <r>
      <rPr>
        <b/>
        <i/>
        <sz val="9.5"/>
        <color theme="1"/>
        <rFont val="Times New Roman"/>
        <family val="1"/>
        <charset val="238"/>
      </rPr>
      <t>komunalne</t>
    </r>
    <r>
      <rPr>
        <sz val="9.5"/>
        <color theme="1"/>
        <rFont val="Times New Roman"/>
        <family val="1"/>
        <charset val="238"/>
      </rPr>
      <t xml:space="preserve"> </t>
    </r>
    <r>
      <rPr>
        <b/>
        <i/>
        <sz val="9.5"/>
        <color theme="1"/>
        <rFont val="Times New Roman"/>
        <family val="1"/>
        <charset val="238"/>
      </rPr>
      <t>infrastrukturePROGRAM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P1005</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Građenje</t>
    </r>
    <r>
      <rPr>
        <sz val="9.5"/>
        <color theme="1"/>
        <rFont val="Times New Roman"/>
        <family val="1"/>
        <charset val="238"/>
      </rPr>
      <t xml:space="preserve"> </t>
    </r>
    <r>
      <rPr>
        <b/>
        <i/>
        <sz val="9.5"/>
        <color theme="1"/>
        <rFont val="Times New Roman"/>
        <family val="1"/>
        <charset val="238"/>
      </rPr>
      <t>objekata</t>
    </r>
    <r>
      <rPr>
        <sz val="9.5"/>
        <color theme="1"/>
        <rFont val="Times New Roman"/>
        <family val="1"/>
        <charset val="238"/>
      </rPr>
      <t xml:space="preserve"> </t>
    </r>
    <r>
      <rPr>
        <b/>
        <i/>
        <sz val="9.5"/>
        <color theme="1"/>
        <rFont val="Times New Roman"/>
        <family val="1"/>
        <charset val="238"/>
      </rPr>
      <t>komunalne</t>
    </r>
    <r>
      <rPr>
        <sz val="9.5"/>
        <color theme="1"/>
        <rFont val="Times New Roman"/>
        <family val="1"/>
        <charset val="238"/>
      </rPr>
      <t xml:space="preserve"> </t>
    </r>
    <r>
      <rPr>
        <b/>
        <i/>
        <sz val="9.5"/>
        <color theme="1"/>
        <rFont val="Times New Roman"/>
        <family val="1"/>
        <charset val="238"/>
      </rPr>
      <t>infrastrukturePROGRAM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P1005</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Građenje</t>
    </r>
    <r>
      <rPr>
        <sz val="9.5"/>
        <color theme="1"/>
        <rFont val="Times New Roman"/>
        <family val="1"/>
        <charset val="238"/>
      </rPr>
      <t xml:space="preserve"> </t>
    </r>
    <r>
      <rPr>
        <b/>
        <i/>
        <sz val="9.5"/>
        <color theme="1"/>
        <rFont val="Times New Roman"/>
        <family val="1"/>
        <charset val="238"/>
      </rPr>
      <t>objekata</t>
    </r>
    <r>
      <rPr>
        <sz val="9.5"/>
        <color theme="1"/>
        <rFont val="Times New Roman"/>
        <family val="1"/>
        <charset val="238"/>
      </rPr>
      <t xml:space="preserve"> </t>
    </r>
    <r>
      <rPr>
        <b/>
        <i/>
        <sz val="9.5"/>
        <color theme="1"/>
        <rFont val="Times New Roman"/>
        <family val="1"/>
        <charset val="238"/>
      </rPr>
      <t>komunalne</t>
    </r>
    <r>
      <rPr>
        <sz val="9.5"/>
        <color theme="1"/>
        <rFont val="Times New Roman"/>
        <family val="1"/>
        <charset val="238"/>
      </rPr>
      <t xml:space="preserve"> </t>
    </r>
    <r>
      <rPr>
        <b/>
        <i/>
        <sz val="9.5"/>
        <color theme="1"/>
        <rFont val="Times New Roman"/>
        <family val="1"/>
        <charset val="238"/>
      </rPr>
      <t>infrastrukturePROGRAM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P1005</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Građenje</t>
    </r>
    <r>
      <rPr>
        <sz val="9.5"/>
        <color theme="1"/>
        <rFont val="Times New Roman"/>
        <family val="1"/>
        <charset val="238"/>
      </rPr>
      <t xml:space="preserve"> </t>
    </r>
    <r>
      <rPr>
        <b/>
        <i/>
        <sz val="9.5"/>
        <color theme="1"/>
        <rFont val="Times New Roman"/>
        <family val="1"/>
        <charset val="238"/>
      </rPr>
      <t>objekata</t>
    </r>
    <r>
      <rPr>
        <sz val="9.5"/>
        <color theme="1"/>
        <rFont val="Times New Roman"/>
        <family val="1"/>
        <charset val="238"/>
      </rPr>
      <t xml:space="preserve"> </t>
    </r>
    <r>
      <rPr>
        <b/>
        <i/>
        <sz val="9.5"/>
        <color theme="1"/>
        <rFont val="Times New Roman"/>
        <family val="1"/>
        <charset val="238"/>
      </rPr>
      <t>komunalne</t>
    </r>
    <r>
      <rPr>
        <sz val="9.5"/>
        <color theme="1"/>
        <rFont val="Times New Roman"/>
        <family val="1"/>
        <charset val="238"/>
      </rPr>
      <t xml:space="preserve"> </t>
    </r>
    <r>
      <rPr>
        <b/>
        <i/>
        <sz val="9.5"/>
        <color theme="1"/>
        <rFont val="Times New Roman"/>
        <family val="1"/>
        <charset val="238"/>
      </rPr>
      <t>infrastrukturePROGRAM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P1005</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Građenje</t>
    </r>
    <r>
      <rPr>
        <sz val="9.5"/>
        <color theme="1"/>
        <rFont val="Times New Roman"/>
        <family val="1"/>
        <charset val="238"/>
      </rPr>
      <t xml:space="preserve"> </t>
    </r>
    <r>
      <rPr>
        <b/>
        <i/>
        <sz val="9.5"/>
        <color theme="1"/>
        <rFont val="Times New Roman"/>
        <family val="1"/>
        <charset val="238"/>
      </rPr>
      <t>objekata</t>
    </r>
    <r>
      <rPr>
        <sz val="9.5"/>
        <color theme="1"/>
        <rFont val="Times New Roman"/>
        <family val="1"/>
        <charset val="238"/>
      </rPr>
      <t xml:space="preserve"> </t>
    </r>
    <r>
      <rPr>
        <b/>
        <i/>
        <sz val="9.5"/>
        <color theme="1"/>
        <rFont val="Times New Roman"/>
        <family val="1"/>
        <charset val="238"/>
      </rPr>
      <t>komunalne</t>
    </r>
    <r>
      <rPr>
        <sz val="9.5"/>
        <color theme="1"/>
        <rFont val="Times New Roman"/>
        <family val="1"/>
        <charset val="238"/>
      </rPr>
      <t xml:space="preserve"> </t>
    </r>
    <r>
      <rPr>
        <b/>
        <i/>
        <sz val="9.5"/>
        <color theme="1"/>
        <rFont val="Times New Roman"/>
        <family val="1"/>
        <charset val="238"/>
      </rPr>
      <t>infrastrukturePROGRAM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P1005</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Građenje</t>
    </r>
    <r>
      <rPr>
        <sz val="9.5"/>
        <color theme="1"/>
        <rFont val="Times New Roman"/>
        <family val="1"/>
        <charset val="238"/>
      </rPr>
      <t xml:space="preserve"> </t>
    </r>
    <r>
      <rPr>
        <b/>
        <i/>
        <sz val="9.5"/>
        <color theme="1"/>
        <rFont val="Times New Roman"/>
        <family val="1"/>
        <charset val="238"/>
      </rPr>
      <t>objekata</t>
    </r>
    <r>
      <rPr>
        <sz val="9.5"/>
        <color theme="1"/>
        <rFont val="Times New Roman"/>
        <family val="1"/>
        <charset val="238"/>
      </rPr>
      <t xml:space="preserve"> </t>
    </r>
    <r>
      <rPr>
        <b/>
        <i/>
        <sz val="9.5"/>
        <color theme="1"/>
        <rFont val="Times New Roman"/>
        <family val="1"/>
        <charset val="238"/>
      </rPr>
      <t>komunalne</t>
    </r>
    <r>
      <rPr>
        <sz val="9.5"/>
        <color theme="1"/>
        <rFont val="Times New Roman"/>
        <family val="1"/>
        <charset val="238"/>
      </rPr>
      <t xml:space="preserve"> </t>
    </r>
    <r>
      <rPr>
        <b/>
        <i/>
        <sz val="9.5"/>
        <color theme="1"/>
        <rFont val="Times New Roman"/>
        <family val="1"/>
        <charset val="238"/>
      </rPr>
      <t>infrastrukturePROGRAM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P1005</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Građenje</t>
    </r>
    <r>
      <rPr>
        <sz val="9.5"/>
        <color theme="1"/>
        <rFont val="Times New Roman"/>
        <family val="1"/>
        <charset val="238"/>
      </rPr>
      <t xml:space="preserve"> </t>
    </r>
    <r>
      <rPr>
        <b/>
        <i/>
        <sz val="9.5"/>
        <color theme="1"/>
        <rFont val="Times New Roman"/>
        <family val="1"/>
        <charset val="238"/>
      </rPr>
      <t>objekata</t>
    </r>
    <r>
      <rPr>
        <sz val="9.5"/>
        <color theme="1"/>
        <rFont val="Times New Roman"/>
        <family val="1"/>
        <charset val="238"/>
      </rPr>
      <t xml:space="preserve"> </t>
    </r>
    <r>
      <rPr>
        <b/>
        <i/>
        <sz val="9.5"/>
        <color theme="1"/>
        <rFont val="Times New Roman"/>
        <family val="1"/>
        <charset val="238"/>
      </rPr>
      <t>komunalne</t>
    </r>
    <r>
      <rPr>
        <sz val="9.5"/>
        <color theme="1"/>
        <rFont val="Times New Roman"/>
        <family val="1"/>
        <charset val="238"/>
      </rPr>
      <t xml:space="preserve"> </t>
    </r>
    <r>
      <rPr>
        <b/>
        <i/>
        <sz val="9.5"/>
        <color theme="1"/>
        <rFont val="Times New Roman"/>
        <family val="1"/>
        <charset val="238"/>
      </rPr>
      <t>infrastrukture</t>
    </r>
  </si>
  <si>
    <t>Izvor 4. PRIHODI ZA POSEBNE NAMJENE</t>
  </si>
  <si>
    <t>Postorjenje i oprema</t>
  </si>
  <si>
    <t>Postrojenje i oprema</t>
  </si>
  <si>
    <r>
      <t>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nefinanc.imovinRashodi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nefinanc.imovinRashodi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nefinanc.imovinRashodi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nefinanc.imovinRashodi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nefinanc.imovin</t>
    </r>
  </si>
  <si>
    <t>Pomoći unutar općeg proračuna</t>
  </si>
  <si>
    <t>Ostali rashodi</t>
  </si>
  <si>
    <t>Glava 04 GOSPODARSTVO</t>
  </si>
  <si>
    <t>Izvor 9. VLASTITA SREDSTVA</t>
  </si>
  <si>
    <t>Nematerijalna proizvedena imovina-projekti</t>
  </si>
  <si>
    <t>Ostale naknade građanima i kućanstvima iz proračuna</t>
  </si>
  <si>
    <t>Glava 05  JAVNE USTANOVE PREDŠKOLSKOG ODGOJA I OBRAZOVANJA</t>
  </si>
  <si>
    <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09</t>
    </r>
    <r>
      <rPr>
        <sz val="9.5"/>
        <color theme="1"/>
        <rFont val="Times New Roman"/>
        <family val="1"/>
        <charset val="238"/>
      </rPr>
      <t xml:space="preserve"> </t>
    </r>
    <r>
      <rPr>
        <b/>
        <sz val="9.5"/>
        <color theme="1"/>
        <rFont val="Arial"/>
        <family val="2"/>
        <charset val="238"/>
      </rPr>
      <t>ObrazovanjeFUNKCIJSKA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09</t>
    </r>
    <r>
      <rPr>
        <sz val="9.5"/>
        <color theme="1"/>
        <rFont val="Times New Roman"/>
        <family val="1"/>
        <charset val="238"/>
      </rPr>
      <t xml:space="preserve"> </t>
    </r>
    <r>
      <rPr>
        <b/>
        <sz val="9.5"/>
        <color theme="1"/>
        <rFont val="Arial"/>
        <family val="2"/>
        <charset val="238"/>
      </rPr>
      <t>Obrazovanje</t>
    </r>
  </si>
  <si>
    <t>AKTIVNOST – A101002 : BORAVAK DJECE U VRTIĆU</t>
  </si>
  <si>
    <r>
      <t>Pomoći</t>
    </r>
    <r>
      <rPr>
        <sz val="9.5"/>
        <color theme="1"/>
        <rFont val="Times New Roman"/>
        <family val="1"/>
        <charset val="238"/>
      </rPr>
      <t xml:space="preserve"> </t>
    </r>
    <r>
      <rPr>
        <b/>
        <sz val="9.5"/>
        <color theme="1"/>
        <rFont val="Times New Roman"/>
        <family val="1"/>
        <charset val="238"/>
      </rPr>
      <t>dane</t>
    </r>
    <r>
      <rPr>
        <sz val="9.5"/>
        <color theme="1"/>
        <rFont val="Times New Roman"/>
        <family val="1"/>
        <charset val="238"/>
      </rPr>
      <t xml:space="preserve"> </t>
    </r>
    <r>
      <rPr>
        <b/>
        <sz val="9.5"/>
        <color theme="1"/>
        <rFont val="Times New Roman"/>
        <family val="1"/>
        <charset val="238"/>
      </rPr>
      <t>u</t>
    </r>
    <r>
      <rPr>
        <sz val="9.5"/>
        <color theme="1"/>
        <rFont val="Times New Roman"/>
        <family val="1"/>
        <charset val="238"/>
      </rPr>
      <t xml:space="preserve"> </t>
    </r>
    <r>
      <rPr>
        <b/>
        <sz val="9.5"/>
        <color theme="1"/>
        <rFont val="Times New Roman"/>
        <family val="1"/>
        <charset val="238"/>
      </rPr>
      <t>inoz.i</t>
    </r>
    <r>
      <rPr>
        <sz val="9.5"/>
        <color theme="1"/>
        <rFont val="Times New Roman"/>
        <family val="1"/>
        <charset val="238"/>
      </rPr>
      <t xml:space="preserve"> </t>
    </r>
    <r>
      <rPr>
        <b/>
        <sz val="9.5"/>
        <color theme="1"/>
        <rFont val="Times New Roman"/>
        <family val="1"/>
        <charset val="238"/>
      </rPr>
      <t>unutar</t>
    </r>
    <r>
      <rPr>
        <sz val="9.5"/>
        <color theme="1"/>
        <rFont val="Times New Roman"/>
        <family val="1"/>
        <charset val="238"/>
      </rPr>
      <t xml:space="preserve"> </t>
    </r>
    <r>
      <rPr>
        <b/>
        <sz val="9.5"/>
        <color theme="1"/>
        <rFont val="Times New Roman"/>
        <family val="1"/>
        <charset val="238"/>
      </rPr>
      <t>općeg</t>
    </r>
    <r>
      <rPr>
        <sz val="9.5"/>
        <color theme="1"/>
        <rFont val="Times New Roman"/>
        <family val="1"/>
        <charset val="238"/>
      </rPr>
      <t xml:space="preserve"> </t>
    </r>
    <r>
      <rPr>
        <b/>
        <sz val="9.5"/>
        <color theme="1"/>
        <rFont val="Times New Roman"/>
        <family val="1"/>
        <charset val="238"/>
      </rPr>
      <t>proračuna</t>
    </r>
  </si>
  <si>
    <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K101001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IZGRADNJA</t>
    </r>
    <r>
      <rPr>
        <sz val="9.5"/>
        <color theme="1"/>
        <rFont val="Times New Roman"/>
        <family val="1"/>
        <charset val="238"/>
      </rPr>
      <t xml:space="preserve"> </t>
    </r>
    <r>
      <rPr>
        <b/>
        <sz val="9.5"/>
        <color theme="1"/>
        <rFont val="Times New Roman"/>
        <family val="1"/>
        <charset val="238"/>
      </rPr>
      <t>DJEČJEG IGRALIŠTA</t>
    </r>
  </si>
  <si>
    <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09</t>
    </r>
    <r>
      <rPr>
        <sz val="9.5"/>
        <color theme="1"/>
        <rFont val="Times New Roman"/>
        <family val="1"/>
        <charset val="238"/>
      </rPr>
      <t xml:space="preserve"> </t>
    </r>
    <r>
      <rPr>
        <b/>
        <sz val="9.5"/>
        <color theme="1"/>
        <rFont val="Arial"/>
        <family val="2"/>
        <charset val="238"/>
      </rPr>
      <t>Obrazovanj</t>
    </r>
  </si>
  <si>
    <r>
      <t>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nefinanc.imovine</t>
    </r>
  </si>
  <si>
    <r>
      <t>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proizved.dug.</t>
    </r>
    <r>
      <rPr>
        <sz val="9.5"/>
        <color theme="1"/>
        <rFont val="Times New Roman"/>
        <family val="1"/>
        <charset val="238"/>
      </rPr>
      <t xml:space="preserve"> </t>
    </r>
    <r>
      <rPr>
        <b/>
        <sz val="9.5"/>
        <color theme="1"/>
        <rFont val="Times New Roman"/>
        <family val="1"/>
        <charset val="238"/>
      </rPr>
      <t>Imov.</t>
    </r>
  </si>
  <si>
    <t>TEKUĆI  PROJEKT – T101001 : ODRŽAVANJE DJEČJA IGRALIŠTA</t>
  </si>
  <si>
    <t>Rashodi za usluge - usluge tekućeg i inv.održ</t>
  </si>
  <si>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P1011</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Program</t>
    </r>
    <r>
      <rPr>
        <sz val="9.5"/>
        <color theme="1"/>
        <rFont val="Times New Roman"/>
        <family val="1"/>
        <charset val="238"/>
      </rPr>
      <t xml:space="preserve"> </t>
    </r>
    <r>
      <rPr>
        <b/>
        <i/>
        <sz val="9.5"/>
        <color theme="1"/>
        <rFont val="Times New Roman"/>
        <family val="1"/>
        <charset val="238"/>
      </rPr>
      <t>osnovnošk.</t>
    </r>
    <r>
      <rPr>
        <sz val="9.5"/>
        <color theme="1"/>
        <rFont val="Times New Roman"/>
        <family val="1"/>
        <charset val="238"/>
      </rPr>
      <t xml:space="preserve"> </t>
    </r>
    <r>
      <rPr>
        <b/>
        <i/>
        <sz val="9.5"/>
        <color theme="1"/>
        <rFont val="Times New Roman"/>
        <family val="1"/>
        <charset val="238"/>
      </rPr>
      <t>i</t>
    </r>
    <r>
      <rPr>
        <sz val="9.5"/>
        <color theme="1"/>
        <rFont val="Times New Roman"/>
        <family val="1"/>
        <charset val="238"/>
      </rPr>
      <t xml:space="preserve"> </t>
    </r>
    <r>
      <rPr>
        <b/>
        <i/>
        <sz val="9.5"/>
        <color theme="1"/>
        <rFont val="Times New Roman"/>
        <family val="1"/>
        <charset val="238"/>
      </rPr>
      <t>srednješkolskog</t>
    </r>
    <r>
      <rPr>
        <sz val="9.5"/>
        <color theme="1"/>
        <rFont val="Times New Roman"/>
        <family val="1"/>
        <charset val="238"/>
      </rPr>
      <t xml:space="preserve"> </t>
    </r>
    <r>
      <rPr>
        <b/>
        <i/>
        <sz val="9.5"/>
        <color theme="1"/>
        <rFont val="Times New Roman"/>
        <family val="1"/>
        <charset val="238"/>
      </rPr>
      <t>obrazovanja</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</si>
  <si>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A101101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SUFINANCIRANJE</t>
    </r>
    <r>
      <rPr>
        <sz val="9.5"/>
        <color theme="1"/>
        <rFont val="Times New Roman"/>
        <family val="1"/>
        <charset val="238"/>
      </rPr>
      <t xml:space="preserve"> </t>
    </r>
    <r>
      <rPr>
        <b/>
        <sz val="9.5"/>
        <color theme="1"/>
        <rFont val="Times New Roman"/>
        <family val="1"/>
        <charset val="238"/>
      </rPr>
      <t>NABAVKE</t>
    </r>
    <r>
      <rPr>
        <sz val="9.5"/>
        <color theme="1"/>
        <rFont val="Times New Roman"/>
        <family val="1"/>
        <charset val="238"/>
      </rPr>
      <t xml:space="preserve"> </t>
    </r>
    <r>
      <rPr>
        <b/>
        <sz val="9.5"/>
        <color theme="1"/>
        <rFont val="Times New Roman"/>
        <family val="1"/>
        <charset val="238"/>
      </rPr>
      <t>KNJIGA</t>
    </r>
    <r>
      <rPr>
        <sz val="9.5"/>
        <color theme="1"/>
        <rFont val="Times New Roman"/>
        <family val="1"/>
        <charset val="238"/>
      </rPr>
      <t xml:space="preserve"> </t>
    </r>
    <r>
      <rPr>
        <b/>
        <sz val="9.5"/>
        <color theme="1"/>
        <rFont val="Times New Roman"/>
        <family val="1"/>
        <charset val="238"/>
      </rPr>
      <t>ZA
UČENIKE</t>
    </r>
    <r>
      <rPr>
        <sz val="9.5"/>
        <color theme="1"/>
        <rFont val="Times New Roman"/>
        <family val="1"/>
        <charset val="238"/>
      </rPr>
      <t xml:space="preserve"> </t>
    </r>
    <r>
      <rPr>
        <b/>
        <sz val="9.5"/>
        <color theme="1"/>
        <rFont val="Times New Roman"/>
        <family val="1"/>
        <charset val="238"/>
      </rPr>
      <t>O.Š.</t>
    </r>
  </si>
  <si>
    <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09</t>
    </r>
    <r>
      <rPr>
        <sz val="9.5"/>
        <color theme="1"/>
        <rFont val="Times New Roman"/>
        <family val="1"/>
        <charset val="238"/>
      </rPr>
      <t xml:space="preserve"> </t>
    </r>
    <r>
      <rPr>
        <b/>
        <sz val="9.5"/>
        <color theme="1"/>
        <rFont val="Arial"/>
        <family val="2"/>
        <charset val="238"/>
      </rPr>
      <t>Obrazovanje</t>
    </r>
  </si>
  <si>
    <t>Izvor 9 VLASTITA SREDSTVA</t>
  </si>
  <si>
    <r>
      <t>Nak.</t>
    </r>
    <r>
      <rPr>
        <sz val="9.5"/>
        <color theme="1"/>
        <rFont val="Times New Roman"/>
        <family val="1"/>
        <charset val="238"/>
      </rPr>
      <t xml:space="preserve"> </t>
    </r>
    <r>
      <rPr>
        <b/>
        <sz val="9.5"/>
        <color theme="1"/>
        <rFont val="Times New Roman"/>
        <family val="1"/>
        <charset val="238"/>
      </rPr>
      <t>građ.i</t>
    </r>
    <r>
      <rPr>
        <sz val="9.5"/>
        <color theme="1"/>
        <rFont val="Times New Roman"/>
        <family val="1"/>
        <charset val="238"/>
      </rPr>
      <t xml:space="preserve"> </t>
    </r>
    <r>
      <rPr>
        <b/>
        <sz val="9.5"/>
        <color theme="1"/>
        <rFont val="Times New Roman"/>
        <family val="1"/>
        <charset val="238"/>
      </rPr>
      <t>kuć.na</t>
    </r>
    <r>
      <rPr>
        <sz val="9.5"/>
        <color theme="1"/>
        <rFont val="Times New Roman"/>
        <family val="1"/>
        <charset val="238"/>
      </rPr>
      <t xml:space="preserve"> </t>
    </r>
    <r>
      <rPr>
        <b/>
        <sz val="9.5"/>
        <color theme="1"/>
        <rFont val="Times New Roman"/>
        <family val="1"/>
        <charset val="238"/>
      </rPr>
      <t>temelju</t>
    </r>
    <r>
      <rPr>
        <sz val="9.5"/>
        <color theme="1"/>
        <rFont val="Times New Roman"/>
        <family val="1"/>
        <charset val="238"/>
      </rPr>
      <t xml:space="preserve"> </t>
    </r>
    <r>
      <rPr>
        <b/>
        <sz val="9.5"/>
        <color theme="1"/>
        <rFont val="Times New Roman"/>
        <family val="1"/>
        <charset val="238"/>
      </rPr>
      <t>osig.i</t>
    </r>
    <r>
      <rPr>
        <sz val="9.5"/>
        <color theme="1"/>
        <rFont val="Times New Roman"/>
        <family val="1"/>
        <charset val="238"/>
      </rPr>
      <t xml:space="preserve"> </t>
    </r>
    <r>
      <rPr>
        <b/>
        <sz val="9.5"/>
        <color theme="1"/>
        <rFont val="Times New Roman"/>
        <family val="1"/>
        <charset val="238"/>
      </rPr>
      <t>dr.nak.</t>
    </r>
  </si>
  <si>
    <t>Ostale naknade građanima i kućan. iz proračuna</t>
  </si>
  <si>
    <t>TEKUĆI PROJEKT – T101101 : SUFINANCIRANJE OBNOVE P.Š. SIČICE</t>
  </si>
  <si>
    <r>
      <rPr>
        <b/>
        <sz val="9.5"/>
        <color theme="1"/>
        <rFont val="Arial"/>
        <family val="2"/>
        <charset val="238"/>
      </rPr>
      <t>Izvor</t>
    </r>
    <r>
      <rPr>
        <sz val="9.5"/>
        <color theme="1"/>
        <rFont val="Times New Roman"/>
        <family val="1"/>
        <charset val="238"/>
      </rPr>
      <t xml:space="preserve"> </t>
    </r>
    <r>
      <rPr>
        <b/>
        <sz val="9.5"/>
        <color theme="1"/>
        <rFont val="Arial"/>
        <family val="2"/>
        <charset val="238"/>
      </rPr>
      <t>1.</t>
    </r>
    <r>
      <rPr>
        <sz val="9.5"/>
        <color theme="1"/>
        <rFont val="Times New Roman"/>
        <family val="1"/>
        <charset val="238"/>
      </rPr>
      <t xml:space="preserve"> </t>
    </r>
    <r>
      <rPr>
        <b/>
        <sz val="9.5"/>
        <color theme="1"/>
        <rFont val="Arial"/>
        <family val="2"/>
        <charset val="238"/>
      </rPr>
      <t>OPĆI</t>
    </r>
    <r>
      <rPr>
        <sz val="9.5"/>
        <color theme="1"/>
        <rFont val="Times New Roman"/>
        <family val="1"/>
        <charset val="238"/>
      </rPr>
      <t xml:space="preserve"> </t>
    </r>
    <r>
      <rPr>
        <b/>
        <sz val="9.5"/>
        <color theme="1"/>
        <rFont val="Arial"/>
        <family val="2"/>
        <charset val="238"/>
      </rPr>
      <t>PRIHODI</t>
    </r>
    <r>
      <rPr>
        <sz val="9.5"/>
        <color theme="1"/>
        <rFont val="Times New Roman"/>
        <family val="1"/>
        <charset val="238"/>
      </rPr>
      <t xml:space="preserve"> </t>
    </r>
    <r>
      <rPr>
        <b/>
        <sz val="9.5"/>
        <color theme="1"/>
        <rFont val="Arial"/>
        <family val="2"/>
        <charset val="238"/>
      </rPr>
      <t>I</t>
    </r>
    <r>
      <rPr>
        <sz val="9.5"/>
        <color theme="1"/>
        <rFont val="Times New Roman"/>
        <family val="1"/>
        <charset val="238"/>
      </rPr>
      <t xml:space="preserve"> </t>
    </r>
    <r>
      <rPr>
        <b/>
        <sz val="9.5"/>
        <color theme="1"/>
        <rFont val="Arial"/>
        <family val="2"/>
        <charset val="238"/>
      </rPr>
      <t>PRIMICI</t>
    </r>
  </si>
  <si>
    <t>Glava 06  PROGRAMSKA DJELATNOST KULTURE</t>
  </si>
  <si>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GRAĐANSKE</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PROIZAŠLE
IZ</t>
    </r>
    <r>
      <rPr>
        <sz val="9.5"/>
        <color theme="1"/>
        <rFont val="Times New Roman"/>
        <family val="1"/>
        <charset val="238"/>
      </rPr>
      <t xml:space="preserve"> </t>
    </r>
    <r>
      <rPr>
        <b/>
        <sz val="9.5"/>
        <color theme="1"/>
        <rFont val="Times New Roman"/>
        <family val="1"/>
        <charset val="238"/>
      </rPr>
      <t>DOMOVINSKOG</t>
    </r>
    <r>
      <rPr>
        <sz val="9.5"/>
        <color theme="1"/>
        <rFont val="Times New Roman"/>
        <family val="1"/>
        <charset val="238"/>
      </rPr>
      <t xml:space="preserve"> </t>
    </r>
    <r>
      <rPr>
        <b/>
        <sz val="9.5"/>
        <color theme="1"/>
        <rFont val="Times New Roman"/>
        <family val="1"/>
        <charset val="238"/>
      </rPr>
      <t>RATAAKTIVNOST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GRAĐANSKE</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PROIZAŠLE
IZ</t>
    </r>
    <r>
      <rPr>
        <sz val="9.5"/>
        <color theme="1"/>
        <rFont val="Times New Roman"/>
        <family val="1"/>
        <charset val="238"/>
      </rPr>
      <t xml:space="preserve"> </t>
    </r>
    <r>
      <rPr>
        <b/>
        <sz val="9.5"/>
        <color theme="1"/>
        <rFont val="Times New Roman"/>
        <family val="1"/>
        <charset val="238"/>
      </rPr>
      <t>DOMOVINSKOG</t>
    </r>
    <r>
      <rPr>
        <sz val="9.5"/>
        <color theme="1"/>
        <rFont val="Times New Roman"/>
        <family val="1"/>
        <charset val="238"/>
      </rPr>
      <t xml:space="preserve"> </t>
    </r>
    <r>
      <rPr>
        <b/>
        <sz val="9.5"/>
        <color theme="1"/>
        <rFont val="Times New Roman"/>
        <family val="1"/>
        <charset val="238"/>
      </rPr>
      <t>RATAAKTIVNOST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GRAĐANSKE</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PROIZAŠLE
IZ</t>
    </r>
    <r>
      <rPr>
        <sz val="9.5"/>
        <color theme="1"/>
        <rFont val="Times New Roman"/>
        <family val="1"/>
        <charset val="238"/>
      </rPr>
      <t xml:space="preserve"> </t>
    </r>
    <r>
      <rPr>
        <b/>
        <sz val="9.5"/>
        <color theme="1"/>
        <rFont val="Times New Roman"/>
        <family val="1"/>
        <charset val="238"/>
      </rPr>
      <t>DOMOVINSKOG</t>
    </r>
    <r>
      <rPr>
        <sz val="9.5"/>
        <color theme="1"/>
        <rFont val="Times New Roman"/>
        <family val="1"/>
        <charset val="238"/>
      </rPr>
      <t xml:space="preserve"> </t>
    </r>
    <r>
      <rPr>
        <b/>
        <sz val="9.5"/>
        <color theme="1"/>
        <rFont val="Times New Roman"/>
        <family val="1"/>
        <charset val="238"/>
      </rPr>
      <t>RATAAKTIVNOST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GRAĐANSKE</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PROIZAŠLE
IZ</t>
    </r>
    <r>
      <rPr>
        <sz val="9.5"/>
        <color theme="1"/>
        <rFont val="Times New Roman"/>
        <family val="1"/>
        <charset val="238"/>
      </rPr>
      <t xml:space="preserve"> </t>
    </r>
    <r>
      <rPr>
        <b/>
        <sz val="9.5"/>
        <color theme="1"/>
        <rFont val="Times New Roman"/>
        <family val="1"/>
        <charset val="238"/>
      </rPr>
      <t>DOMOVINSKOG</t>
    </r>
    <r>
      <rPr>
        <sz val="9.5"/>
        <color theme="1"/>
        <rFont val="Times New Roman"/>
        <family val="1"/>
        <charset val="238"/>
      </rPr>
      <t xml:space="preserve"> </t>
    </r>
    <r>
      <rPr>
        <b/>
        <sz val="9.5"/>
        <color theme="1"/>
        <rFont val="Times New Roman"/>
        <family val="1"/>
        <charset val="238"/>
      </rPr>
      <t>RATAAKTIVNOST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GRAĐANSKE</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PROIZAŠLE
IZ</t>
    </r>
    <r>
      <rPr>
        <sz val="9.5"/>
        <color theme="1"/>
        <rFont val="Times New Roman"/>
        <family val="1"/>
        <charset val="238"/>
      </rPr>
      <t xml:space="preserve"> </t>
    </r>
    <r>
      <rPr>
        <b/>
        <sz val="9.5"/>
        <color theme="1"/>
        <rFont val="Times New Roman"/>
        <family val="1"/>
        <charset val="238"/>
      </rPr>
      <t>DOMOVINSKOG</t>
    </r>
    <r>
      <rPr>
        <sz val="9.5"/>
        <color theme="1"/>
        <rFont val="Times New Roman"/>
        <family val="1"/>
        <charset val="238"/>
      </rPr>
      <t xml:space="preserve"> </t>
    </r>
    <r>
      <rPr>
        <b/>
        <sz val="9.5"/>
        <color theme="1"/>
        <rFont val="Times New Roman"/>
        <family val="1"/>
        <charset val="238"/>
      </rPr>
      <t>RATAAKTIVNOST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GRAĐANSKE</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PROIZAŠLE
IZ</t>
    </r>
    <r>
      <rPr>
        <sz val="9.5"/>
        <color theme="1"/>
        <rFont val="Times New Roman"/>
        <family val="1"/>
        <charset val="238"/>
      </rPr>
      <t xml:space="preserve"> </t>
    </r>
    <r>
      <rPr>
        <b/>
        <sz val="9.5"/>
        <color theme="1"/>
        <rFont val="Times New Roman"/>
        <family val="1"/>
        <charset val="238"/>
      </rPr>
      <t>DOMOVINSKOG</t>
    </r>
    <r>
      <rPr>
        <sz val="9.5"/>
        <color theme="1"/>
        <rFont val="Times New Roman"/>
        <family val="1"/>
        <charset val="238"/>
      </rPr>
      <t xml:space="preserve"> </t>
    </r>
    <r>
      <rPr>
        <b/>
        <sz val="9.5"/>
        <color theme="1"/>
        <rFont val="Times New Roman"/>
        <family val="1"/>
        <charset val="238"/>
      </rPr>
      <t>RATAAKTIVNOST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GRAĐANSKE</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PROIZAŠLE
IZ</t>
    </r>
    <r>
      <rPr>
        <sz val="9.5"/>
        <color theme="1"/>
        <rFont val="Times New Roman"/>
        <family val="1"/>
        <charset val="238"/>
      </rPr>
      <t xml:space="preserve"> </t>
    </r>
    <r>
      <rPr>
        <b/>
        <sz val="9.5"/>
        <color theme="1"/>
        <rFont val="Times New Roman"/>
        <family val="1"/>
        <charset val="238"/>
      </rPr>
      <t>DOMOVINSKOG</t>
    </r>
    <r>
      <rPr>
        <sz val="9.5"/>
        <color theme="1"/>
        <rFont val="Times New Roman"/>
        <family val="1"/>
        <charset val="238"/>
      </rPr>
      <t xml:space="preserve"> </t>
    </r>
    <r>
      <rPr>
        <b/>
        <sz val="9.5"/>
        <color theme="1"/>
        <rFont val="Times New Roman"/>
        <family val="1"/>
        <charset val="238"/>
      </rPr>
      <t>RATAAKTIVNOST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GRAĐANSKE</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PROIZAŠLE
IZ</t>
    </r>
    <r>
      <rPr>
        <sz val="9.5"/>
        <color theme="1"/>
        <rFont val="Times New Roman"/>
        <family val="1"/>
        <charset val="238"/>
      </rPr>
      <t xml:space="preserve"> </t>
    </r>
    <r>
      <rPr>
        <b/>
        <sz val="9.5"/>
        <color theme="1"/>
        <rFont val="Times New Roman"/>
        <family val="1"/>
        <charset val="238"/>
      </rPr>
      <t>DOMOVINSKOG</t>
    </r>
    <r>
      <rPr>
        <sz val="9.5"/>
        <color theme="1"/>
        <rFont val="Times New Roman"/>
        <family val="1"/>
        <charset val="238"/>
      </rPr>
      <t xml:space="preserve"> </t>
    </r>
    <r>
      <rPr>
        <b/>
        <sz val="9.5"/>
        <color theme="1"/>
        <rFont val="Times New Roman"/>
        <family val="1"/>
        <charset val="238"/>
      </rPr>
      <t>RATAAKTIVNOST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GRAĐANSKE</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PROIZAŠLE
IZ</t>
    </r>
    <r>
      <rPr>
        <sz val="9.5"/>
        <color theme="1"/>
        <rFont val="Times New Roman"/>
        <family val="1"/>
        <charset val="238"/>
      </rPr>
      <t xml:space="preserve"> </t>
    </r>
    <r>
      <rPr>
        <b/>
        <sz val="9.5"/>
        <color theme="1"/>
        <rFont val="Times New Roman"/>
        <family val="1"/>
        <charset val="238"/>
      </rPr>
      <t>DOMOVINSKOG</t>
    </r>
    <r>
      <rPr>
        <sz val="9.5"/>
        <color theme="1"/>
        <rFont val="Times New Roman"/>
        <family val="1"/>
        <charset val="238"/>
      </rPr>
      <t xml:space="preserve"> </t>
    </r>
    <r>
      <rPr>
        <b/>
        <sz val="9.5"/>
        <color theme="1"/>
        <rFont val="Times New Roman"/>
        <family val="1"/>
        <charset val="238"/>
      </rPr>
      <t>RATAAKTIVNOST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GRAĐANSKE</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PROIZAŠLE
IZ</t>
    </r>
    <r>
      <rPr>
        <sz val="9.5"/>
        <color theme="1"/>
        <rFont val="Times New Roman"/>
        <family val="1"/>
        <charset val="238"/>
      </rPr>
      <t xml:space="preserve"> </t>
    </r>
    <r>
      <rPr>
        <b/>
        <sz val="9.5"/>
        <color theme="1"/>
        <rFont val="Times New Roman"/>
        <family val="1"/>
        <charset val="238"/>
      </rPr>
      <t>DOMOVINSKOG</t>
    </r>
    <r>
      <rPr>
        <sz val="9.5"/>
        <color theme="1"/>
        <rFont val="Times New Roman"/>
        <family val="1"/>
        <charset val="238"/>
      </rPr>
      <t xml:space="preserve"> </t>
    </r>
    <r>
      <rPr>
        <b/>
        <sz val="9.5"/>
        <color theme="1"/>
        <rFont val="Times New Roman"/>
        <family val="1"/>
        <charset val="238"/>
      </rPr>
      <t>RATAAKTIVNOST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GRAĐANSKE</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UDRUGE</t>
    </r>
    <r>
      <rPr>
        <sz val="9.5"/>
        <color theme="1"/>
        <rFont val="Times New Roman"/>
        <family val="1"/>
        <charset val="238"/>
      </rPr>
      <t xml:space="preserve"> </t>
    </r>
    <r>
      <rPr>
        <b/>
        <sz val="9.5"/>
        <color theme="1"/>
        <rFont val="Times New Roman"/>
        <family val="1"/>
        <charset val="238"/>
      </rPr>
      <t>PROIZAŠLE
IZ</t>
    </r>
    <r>
      <rPr>
        <sz val="9.5"/>
        <color theme="1"/>
        <rFont val="Times New Roman"/>
        <family val="1"/>
        <charset val="238"/>
      </rPr>
      <t xml:space="preserve"> </t>
    </r>
    <r>
      <rPr>
        <b/>
        <sz val="9.5"/>
        <color theme="1"/>
        <rFont val="Times New Roman"/>
        <family val="1"/>
        <charset val="238"/>
      </rPr>
      <t>DOMOVINSKOG</t>
    </r>
    <r>
      <rPr>
        <sz val="9.5"/>
        <color theme="1"/>
        <rFont val="Times New Roman"/>
        <family val="1"/>
        <charset val="238"/>
      </rPr>
      <t xml:space="preserve"> </t>
    </r>
    <r>
      <rPr>
        <b/>
        <sz val="9.5"/>
        <color theme="1"/>
        <rFont val="Times New Roman"/>
        <family val="1"/>
        <charset val="238"/>
      </rPr>
      <t>RATA</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</si>
  <si>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OSNOVNA</t>
    </r>
    <r>
      <rPr>
        <sz val="9.5"/>
        <color theme="1"/>
        <rFont val="Times New Roman"/>
        <family val="1"/>
        <charset val="238"/>
      </rPr>
      <t xml:space="preserve"> </t>
    </r>
    <r>
      <rPr>
        <b/>
        <sz val="9.5"/>
        <color theme="1"/>
        <rFont val="Times New Roman"/>
        <family val="1"/>
        <charset val="238"/>
      </rPr>
      <t>DJELATNOST</t>
    </r>
    <r>
      <rPr>
        <sz val="9.5"/>
        <color theme="1"/>
        <rFont val="Times New Roman"/>
        <family val="1"/>
        <charset val="238"/>
      </rPr>
      <t xml:space="preserve"> </t>
    </r>
    <r>
      <rPr>
        <b/>
        <sz val="9.5"/>
        <color theme="1"/>
        <rFont val="Times New Roman"/>
        <family val="1"/>
        <charset val="238"/>
      </rPr>
      <t>ORGANIZACIJA</t>
    </r>
    <r>
      <rPr>
        <sz val="9.5"/>
        <color theme="1"/>
        <rFont val="Times New Roman"/>
        <family val="1"/>
        <charset val="238"/>
      </rPr>
      <t xml:space="preserve"> </t>
    </r>
    <r>
      <rPr>
        <b/>
        <sz val="9.5"/>
        <color theme="1"/>
        <rFont val="Times New Roman"/>
        <family val="1"/>
        <charset val="238"/>
      </rPr>
      <t>I
UDRUGA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SKRB</t>
    </r>
    <r>
      <rPr>
        <sz val="9.5"/>
        <color theme="1"/>
        <rFont val="Times New Roman"/>
        <family val="1"/>
        <charset val="238"/>
      </rPr>
      <t xml:space="preserve"> </t>
    </r>
    <r>
      <rPr>
        <b/>
        <sz val="9.5"/>
        <color theme="1"/>
        <rFont val="Times New Roman"/>
        <family val="1"/>
        <charset val="238"/>
      </rPr>
      <t>O</t>
    </r>
    <r>
      <rPr>
        <sz val="9.5"/>
        <color theme="1"/>
        <rFont val="Times New Roman"/>
        <family val="1"/>
        <charset val="238"/>
      </rPr>
      <t xml:space="preserve"> </t>
    </r>
    <r>
      <rPr>
        <b/>
        <sz val="9.5"/>
        <color theme="1"/>
        <rFont val="Times New Roman"/>
        <family val="1"/>
        <charset val="238"/>
      </rPr>
      <t>OBITELJI</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DJECIAKTIVNOST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OSNOVNA</t>
    </r>
    <r>
      <rPr>
        <sz val="9.5"/>
        <color theme="1"/>
        <rFont val="Times New Roman"/>
        <family val="1"/>
        <charset val="238"/>
      </rPr>
      <t xml:space="preserve"> </t>
    </r>
    <r>
      <rPr>
        <b/>
        <sz val="9.5"/>
        <color theme="1"/>
        <rFont val="Times New Roman"/>
        <family val="1"/>
        <charset val="238"/>
      </rPr>
      <t>DJELATNOST</t>
    </r>
    <r>
      <rPr>
        <sz val="9.5"/>
        <color theme="1"/>
        <rFont val="Times New Roman"/>
        <family val="1"/>
        <charset val="238"/>
      </rPr>
      <t xml:space="preserve"> </t>
    </r>
    <r>
      <rPr>
        <b/>
        <sz val="9.5"/>
        <color theme="1"/>
        <rFont val="Times New Roman"/>
        <family val="1"/>
        <charset val="238"/>
      </rPr>
      <t>ORGANIZACIJA</t>
    </r>
    <r>
      <rPr>
        <sz val="9.5"/>
        <color theme="1"/>
        <rFont val="Times New Roman"/>
        <family val="1"/>
        <charset val="238"/>
      </rPr>
      <t xml:space="preserve"> </t>
    </r>
    <r>
      <rPr>
        <b/>
        <sz val="9.5"/>
        <color theme="1"/>
        <rFont val="Times New Roman"/>
        <family val="1"/>
        <charset val="238"/>
      </rPr>
      <t>I
UDRUGA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SKRB</t>
    </r>
    <r>
      <rPr>
        <sz val="9.5"/>
        <color theme="1"/>
        <rFont val="Times New Roman"/>
        <family val="1"/>
        <charset val="238"/>
      </rPr>
      <t xml:space="preserve"> </t>
    </r>
    <r>
      <rPr>
        <b/>
        <sz val="9.5"/>
        <color theme="1"/>
        <rFont val="Times New Roman"/>
        <family val="1"/>
        <charset val="238"/>
      </rPr>
      <t>O</t>
    </r>
    <r>
      <rPr>
        <sz val="9.5"/>
        <color theme="1"/>
        <rFont val="Times New Roman"/>
        <family val="1"/>
        <charset val="238"/>
      </rPr>
      <t xml:space="preserve"> </t>
    </r>
    <r>
      <rPr>
        <b/>
        <sz val="9.5"/>
        <color theme="1"/>
        <rFont val="Times New Roman"/>
        <family val="1"/>
        <charset val="238"/>
      </rPr>
      <t>OBITELJI</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DJECIAKTIVNOST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OSNOVNA</t>
    </r>
    <r>
      <rPr>
        <sz val="9.5"/>
        <color theme="1"/>
        <rFont val="Times New Roman"/>
        <family val="1"/>
        <charset val="238"/>
      </rPr>
      <t xml:space="preserve"> </t>
    </r>
    <r>
      <rPr>
        <b/>
        <sz val="9.5"/>
        <color theme="1"/>
        <rFont val="Times New Roman"/>
        <family val="1"/>
        <charset val="238"/>
      </rPr>
      <t>DJELATNOST</t>
    </r>
    <r>
      <rPr>
        <sz val="9.5"/>
        <color theme="1"/>
        <rFont val="Times New Roman"/>
        <family val="1"/>
        <charset val="238"/>
      </rPr>
      <t xml:space="preserve"> </t>
    </r>
    <r>
      <rPr>
        <b/>
        <sz val="9.5"/>
        <color theme="1"/>
        <rFont val="Times New Roman"/>
        <family val="1"/>
        <charset val="238"/>
      </rPr>
      <t>ORGANIZACIJA</t>
    </r>
    <r>
      <rPr>
        <sz val="9.5"/>
        <color theme="1"/>
        <rFont val="Times New Roman"/>
        <family val="1"/>
        <charset val="238"/>
      </rPr>
      <t xml:space="preserve"> </t>
    </r>
    <r>
      <rPr>
        <b/>
        <sz val="9.5"/>
        <color theme="1"/>
        <rFont val="Times New Roman"/>
        <family val="1"/>
        <charset val="238"/>
      </rPr>
      <t>I
UDRUGA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SKRB</t>
    </r>
    <r>
      <rPr>
        <sz val="9.5"/>
        <color theme="1"/>
        <rFont val="Times New Roman"/>
        <family val="1"/>
        <charset val="238"/>
      </rPr>
      <t xml:space="preserve"> </t>
    </r>
    <r>
      <rPr>
        <b/>
        <sz val="9.5"/>
        <color theme="1"/>
        <rFont val="Times New Roman"/>
        <family val="1"/>
        <charset val="238"/>
      </rPr>
      <t>O</t>
    </r>
    <r>
      <rPr>
        <sz val="9.5"/>
        <color theme="1"/>
        <rFont val="Times New Roman"/>
        <family val="1"/>
        <charset val="238"/>
      </rPr>
      <t xml:space="preserve"> </t>
    </r>
    <r>
      <rPr>
        <b/>
        <sz val="9.5"/>
        <color theme="1"/>
        <rFont val="Times New Roman"/>
        <family val="1"/>
        <charset val="238"/>
      </rPr>
      <t>OBITELJI</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DJECIAKTIVNOST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OSNOVNA</t>
    </r>
    <r>
      <rPr>
        <sz val="9.5"/>
        <color theme="1"/>
        <rFont val="Times New Roman"/>
        <family val="1"/>
        <charset val="238"/>
      </rPr>
      <t xml:space="preserve"> </t>
    </r>
    <r>
      <rPr>
        <b/>
        <sz val="9.5"/>
        <color theme="1"/>
        <rFont val="Times New Roman"/>
        <family val="1"/>
        <charset val="238"/>
      </rPr>
      <t>DJELATNOST</t>
    </r>
    <r>
      <rPr>
        <sz val="9.5"/>
        <color theme="1"/>
        <rFont val="Times New Roman"/>
        <family val="1"/>
        <charset val="238"/>
      </rPr>
      <t xml:space="preserve"> </t>
    </r>
    <r>
      <rPr>
        <b/>
        <sz val="9.5"/>
        <color theme="1"/>
        <rFont val="Times New Roman"/>
        <family val="1"/>
        <charset val="238"/>
      </rPr>
      <t>ORGANIZACIJA</t>
    </r>
    <r>
      <rPr>
        <sz val="9.5"/>
        <color theme="1"/>
        <rFont val="Times New Roman"/>
        <family val="1"/>
        <charset val="238"/>
      </rPr>
      <t xml:space="preserve"> </t>
    </r>
    <r>
      <rPr>
        <b/>
        <sz val="9.5"/>
        <color theme="1"/>
        <rFont val="Times New Roman"/>
        <family val="1"/>
        <charset val="238"/>
      </rPr>
      <t>I
UDRUGA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SKRB</t>
    </r>
    <r>
      <rPr>
        <sz val="9.5"/>
        <color theme="1"/>
        <rFont val="Times New Roman"/>
        <family val="1"/>
        <charset val="238"/>
      </rPr>
      <t xml:space="preserve"> </t>
    </r>
    <r>
      <rPr>
        <b/>
        <sz val="9.5"/>
        <color theme="1"/>
        <rFont val="Times New Roman"/>
        <family val="1"/>
        <charset val="238"/>
      </rPr>
      <t>O</t>
    </r>
    <r>
      <rPr>
        <sz val="9.5"/>
        <color theme="1"/>
        <rFont val="Times New Roman"/>
        <family val="1"/>
        <charset val="238"/>
      </rPr>
      <t xml:space="preserve"> </t>
    </r>
    <r>
      <rPr>
        <b/>
        <sz val="9.5"/>
        <color theme="1"/>
        <rFont val="Times New Roman"/>
        <family val="1"/>
        <charset val="238"/>
      </rPr>
      <t>OBITELJI</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DJECIAKTIVNOST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OSNOVNA</t>
    </r>
    <r>
      <rPr>
        <sz val="9.5"/>
        <color theme="1"/>
        <rFont val="Times New Roman"/>
        <family val="1"/>
        <charset val="238"/>
      </rPr>
      <t xml:space="preserve"> </t>
    </r>
    <r>
      <rPr>
        <b/>
        <sz val="9.5"/>
        <color theme="1"/>
        <rFont val="Times New Roman"/>
        <family val="1"/>
        <charset val="238"/>
      </rPr>
      <t>DJELATNOST</t>
    </r>
    <r>
      <rPr>
        <sz val="9.5"/>
        <color theme="1"/>
        <rFont val="Times New Roman"/>
        <family val="1"/>
        <charset val="238"/>
      </rPr>
      <t xml:space="preserve"> </t>
    </r>
    <r>
      <rPr>
        <b/>
        <sz val="9.5"/>
        <color theme="1"/>
        <rFont val="Times New Roman"/>
        <family val="1"/>
        <charset val="238"/>
      </rPr>
      <t>ORGANIZACIJA</t>
    </r>
    <r>
      <rPr>
        <sz val="9.5"/>
        <color theme="1"/>
        <rFont val="Times New Roman"/>
        <family val="1"/>
        <charset val="238"/>
      </rPr>
      <t xml:space="preserve"> </t>
    </r>
    <r>
      <rPr>
        <b/>
        <sz val="9.5"/>
        <color theme="1"/>
        <rFont val="Times New Roman"/>
        <family val="1"/>
        <charset val="238"/>
      </rPr>
      <t>I
UDRUGA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SKRB</t>
    </r>
    <r>
      <rPr>
        <sz val="9.5"/>
        <color theme="1"/>
        <rFont val="Times New Roman"/>
        <family val="1"/>
        <charset val="238"/>
      </rPr>
      <t xml:space="preserve"> </t>
    </r>
    <r>
      <rPr>
        <b/>
        <sz val="9.5"/>
        <color theme="1"/>
        <rFont val="Times New Roman"/>
        <family val="1"/>
        <charset val="238"/>
      </rPr>
      <t>O</t>
    </r>
    <r>
      <rPr>
        <sz val="9.5"/>
        <color theme="1"/>
        <rFont val="Times New Roman"/>
        <family val="1"/>
        <charset val="238"/>
      </rPr>
      <t xml:space="preserve"> </t>
    </r>
    <r>
      <rPr>
        <b/>
        <sz val="9.5"/>
        <color theme="1"/>
        <rFont val="Times New Roman"/>
        <family val="1"/>
        <charset val="238"/>
      </rPr>
      <t>OBITELJI</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DJECIAKTIVNOST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OSNOVNA</t>
    </r>
    <r>
      <rPr>
        <sz val="9.5"/>
        <color theme="1"/>
        <rFont val="Times New Roman"/>
        <family val="1"/>
        <charset val="238"/>
      </rPr>
      <t xml:space="preserve"> </t>
    </r>
    <r>
      <rPr>
        <b/>
        <sz val="9.5"/>
        <color theme="1"/>
        <rFont val="Times New Roman"/>
        <family val="1"/>
        <charset val="238"/>
      </rPr>
      <t>DJELATNOST</t>
    </r>
    <r>
      <rPr>
        <sz val="9.5"/>
        <color theme="1"/>
        <rFont val="Times New Roman"/>
        <family val="1"/>
        <charset val="238"/>
      </rPr>
      <t xml:space="preserve"> </t>
    </r>
    <r>
      <rPr>
        <b/>
        <sz val="9.5"/>
        <color theme="1"/>
        <rFont val="Times New Roman"/>
        <family val="1"/>
        <charset val="238"/>
      </rPr>
      <t>ORGANIZACIJA</t>
    </r>
    <r>
      <rPr>
        <sz val="9.5"/>
        <color theme="1"/>
        <rFont val="Times New Roman"/>
        <family val="1"/>
        <charset val="238"/>
      </rPr>
      <t xml:space="preserve"> </t>
    </r>
    <r>
      <rPr>
        <b/>
        <sz val="9.5"/>
        <color theme="1"/>
        <rFont val="Times New Roman"/>
        <family val="1"/>
        <charset val="238"/>
      </rPr>
      <t>I
UDRUGA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SKRB</t>
    </r>
    <r>
      <rPr>
        <sz val="9.5"/>
        <color theme="1"/>
        <rFont val="Times New Roman"/>
        <family val="1"/>
        <charset val="238"/>
      </rPr>
      <t xml:space="preserve"> </t>
    </r>
    <r>
      <rPr>
        <b/>
        <sz val="9.5"/>
        <color theme="1"/>
        <rFont val="Times New Roman"/>
        <family val="1"/>
        <charset val="238"/>
      </rPr>
      <t>O</t>
    </r>
    <r>
      <rPr>
        <sz val="9.5"/>
        <color theme="1"/>
        <rFont val="Times New Roman"/>
        <family val="1"/>
        <charset val="238"/>
      </rPr>
      <t xml:space="preserve"> </t>
    </r>
    <r>
      <rPr>
        <b/>
        <sz val="9.5"/>
        <color theme="1"/>
        <rFont val="Times New Roman"/>
        <family val="1"/>
        <charset val="238"/>
      </rPr>
      <t>OBITELJI</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DJECIAKTIVNOST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OSNOVNA</t>
    </r>
    <r>
      <rPr>
        <sz val="9.5"/>
        <color theme="1"/>
        <rFont val="Times New Roman"/>
        <family val="1"/>
        <charset val="238"/>
      </rPr>
      <t xml:space="preserve"> </t>
    </r>
    <r>
      <rPr>
        <b/>
        <sz val="9.5"/>
        <color theme="1"/>
        <rFont val="Times New Roman"/>
        <family val="1"/>
        <charset val="238"/>
      </rPr>
      <t>DJELATNOST</t>
    </r>
    <r>
      <rPr>
        <sz val="9.5"/>
        <color theme="1"/>
        <rFont val="Times New Roman"/>
        <family val="1"/>
        <charset val="238"/>
      </rPr>
      <t xml:space="preserve"> </t>
    </r>
    <r>
      <rPr>
        <b/>
        <sz val="9.5"/>
        <color theme="1"/>
        <rFont val="Times New Roman"/>
        <family val="1"/>
        <charset val="238"/>
      </rPr>
      <t>ORGANIZACIJA</t>
    </r>
    <r>
      <rPr>
        <sz val="9.5"/>
        <color theme="1"/>
        <rFont val="Times New Roman"/>
        <family val="1"/>
        <charset val="238"/>
      </rPr>
      <t xml:space="preserve"> </t>
    </r>
    <r>
      <rPr>
        <b/>
        <sz val="9.5"/>
        <color theme="1"/>
        <rFont val="Times New Roman"/>
        <family val="1"/>
        <charset val="238"/>
      </rPr>
      <t>I
UDRUGA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SKRB</t>
    </r>
    <r>
      <rPr>
        <sz val="9.5"/>
        <color theme="1"/>
        <rFont val="Times New Roman"/>
        <family val="1"/>
        <charset val="238"/>
      </rPr>
      <t xml:space="preserve"> </t>
    </r>
    <r>
      <rPr>
        <b/>
        <sz val="9.5"/>
        <color theme="1"/>
        <rFont val="Times New Roman"/>
        <family val="1"/>
        <charset val="238"/>
      </rPr>
      <t>O</t>
    </r>
    <r>
      <rPr>
        <sz val="9.5"/>
        <color theme="1"/>
        <rFont val="Times New Roman"/>
        <family val="1"/>
        <charset val="238"/>
      </rPr>
      <t xml:space="preserve"> </t>
    </r>
    <r>
      <rPr>
        <b/>
        <sz val="9.5"/>
        <color theme="1"/>
        <rFont val="Times New Roman"/>
        <family val="1"/>
        <charset val="238"/>
      </rPr>
      <t>OBITELJI</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DJECIAKTIVNOST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OSNOVNA</t>
    </r>
    <r>
      <rPr>
        <sz val="9.5"/>
        <color theme="1"/>
        <rFont val="Times New Roman"/>
        <family val="1"/>
        <charset val="238"/>
      </rPr>
      <t xml:space="preserve"> </t>
    </r>
    <r>
      <rPr>
        <b/>
        <sz val="9.5"/>
        <color theme="1"/>
        <rFont val="Times New Roman"/>
        <family val="1"/>
        <charset val="238"/>
      </rPr>
      <t>DJELATNOST</t>
    </r>
    <r>
      <rPr>
        <sz val="9.5"/>
        <color theme="1"/>
        <rFont val="Times New Roman"/>
        <family val="1"/>
        <charset val="238"/>
      </rPr>
      <t xml:space="preserve"> </t>
    </r>
    <r>
      <rPr>
        <b/>
        <sz val="9.5"/>
        <color theme="1"/>
        <rFont val="Times New Roman"/>
        <family val="1"/>
        <charset val="238"/>
      </rPr>
      <t>ORGANIZACIJA</t>
    </r>
    <r>
      <rPr>
        <sz val="9.5"/>
        <color theme="1"/>
        <rFont val="Times New Roman"/>
        <family val="1"/>
        <charset val="238"/>
      </rPr>
      <t xml:space="preserve"> </t>
    </r>
    <r>
      <rPr>
        <b/>
        <sz val="9.5"/>
        <color theme="1"/>
        <rFont val="Times New Roman"/>
        <family val="1"/>
        <charset val="238"/>
      </rPr>
      <t>I
UDRUGA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SKRB</t>
    </r>
    <r>
      <rPr>
        <sz val="9.5"/>
        <color theme="1"/>
        <rFont val="Times New Roman"/>
        <family val="1"/>
        <charset val="238"/>
      </rPr>
      <t xml:space="preserve"> </t>
    </r>
    <r>
      <rPr>
        <b/>
        <sz val="9.5"/>
        <color theme="1"/>
        <rFont val="Times New Roman"/>
        <family val="1"/>
        <charset val="238"/>
      </rPr>
      <t>O</t>
    </r>
    <r>
      <rPr>
        <sz val="9.5"/>
        <color theme="1"/>
        <rFont val="Times New Roman"/>
        <family val="1"/>
        <charset val="238"/>
      </rPr>
      <t xml:space="preserve"> </t>
    </r>
    <r>
      <rPr>
        <b/>
        <sz val="9.5"/>
        <color theme="1"/>
        <rFont val="Times New Roman"/>
        <family val="1"/>
        <charset val="238"/>
      </rPr>
      <t>OBITELJI</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DJECIAKTIVNOST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OSNOVNA</t>
    </r>
    <r>
      <rPr>
        <sz val="9.5"/>
        <color theme="1"/>
        <rFont val="Times New Roman"/>
        <family val="1"/>
        <charset val="238"/>
      </rPr>
      <t xml:space="preserve"> </t>
    </r>
    <r>
      <rPr>
        <b/>
        <sz val="9.5"/>
        <color theme="1"/>
        <rFont val="Times New Roman"/>
        <family val="1"/>
        <charset val="238"/>
      </rPr>
      <t>DJELATNOST</t>
    </r>
    <r>
      <rPr>
        <sz val="9.5"/>
        <color theme="1"/>
        <rFont val="Times New Roman"/>
        <family val="1"/>
        <charset val="238"/>
      </rPr>
      <t xml:space="preserve"> </t>
    </r>
    <r>
      <rPr>
        <b/>
        <sz val="9.5"/>
        <color theme="1"/>
        <rFont val="Times New Roman"/>
        <family val="1"/>
        <charset val="238"/>
      </rPr>
      <t>ORGANIZACIJA</t>
    </r>
    <r>
      <rPr>
        <sz val="9.5"/>
        <color theme="1"/>
        <rFont val="Times New Roman"/>
        <family val="1"/>
        <charset val="238"/>
      </rPr>
      <t xml:space="preserve"> </t>
    </r>
    <r>
      <rPr>
        <b/>
        <sz val="9.5"/>
        <color theme="1"/>
        <rFont val="Times New Roman"/>
        <family val="1"/>
        <charset val="238"/>
      </rPr>
      <t>I
UDRUGA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SKRB</t>
    </r>
    <r>
      <rPr>
        <sz val="9.5"/>
        <color theme="1"/>
        <rFont val="Times New Roman"/>
        <family val="1"/>
        <charset val="238"/>
      </rPr>
      <t xml:space="preserve"> </t>
    </r>
    <r>
      <rPr>
        <b/>
        <sz val="9.5"/>
        <color theme="1"/>
        <rFont val="Times New Roman"/>
        <family val="1"/>
        <charset val="238"/>
      </rPr>
      <t>O</t>
    </r>
    <r>
      <rPr>
        <sz val="9.5"/>
        <color theme="1"/>
        <rFont val="Times New Roman"/>
        <family val="1"/>
        <charset val="238"/>
      </rPr>
      <t xml:space="preserve"> </t>
    </r>
    <r>
      <rPr>
        <b/>
        <sz val="9.5"/>
        <color theme="1"/>
        <rFont val="Times New Roman"/>
        <family val="1"/>
        <charset val="238"/>
      </rPr>
      <t>OBITELJI</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DJECIAKTIVNOST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OSNOVNA</t>
    </r>
    <r>
      <rPr>
        <sz val="9.5"/>
        <color theme="1"/>
        <rFont val="Times New Roman"/>
        <family val="1"/>
        <charset val="238"/>
      </rPr>
      <t xml:space="preserve"> </t>
    </r>
    <r>
      <rPr>
        <b/>
        <sz val="9.5"/>
        <color theme="1"/>
        <rFont val="Times New Roman"/>
        <family val="1"/>
        <charset val="238"/>
      </rPr>
      <t>DJELATNOST</t>
    </r>
    <r>
      <rPr>
        <sz val="9.5"/>
        <color theme="1"/>
        <rFont val="Times New Roman"/>
        <family val="1"/>
        <charset val="238"/>
      </rPr>
      <t xml:space="preserve"> </t>
    </r>
    <r>
      <rPr>
        <b/>
        <sz val="9.5"/>
        <color theme="1"/>
        <rFont val="Times New Roman"/>
        <family val="1"/>
        <charset val="238"/>
      </rPr>
      <t>ORGANIZACIJA</t>
    </r>
    <r>
      <rPr>
        <sz val="9.5"/>
        <color theme="1"/>
        <rFont val="Times New Roman"/>
        <family val="1"/>
        <charset val="238"/>
      </rPr>
      <t xml:space="preserve"> </t>
    </r>
    <r>
      <rPr>
        <b/>
        <sz val="9.5"/>
        <color theme="1"/>
        <rFont val="Times New Roman"/>
        <family val="1"/>
        <charset val="238"/>
      </rPr>
      <t>I
UDRUGA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SKRB</t>
    </r>
    <r>
      <rPr>
        <sz val="9.5"/>
        <color theme="1"/>
        <rFont val="Times New Roman"/>
        <family val="1"/>
        <charset val="238"/>
      </rPr>
      <t xml:space="preserve"> </t>
    </r>
    <r>
      <rPr>
        <b/>
        <sz val="9.5"/>
        <color theme="1"/>
        <rFont val="Times New Roman"/>
        <family val="1"/>
        <charset val="238"/>
      </rPr>
      <t>O</t>
    </r>
    <r>
      <rPr>
        <sz val="9.5"/>
        <color theme="1"/>
        <rFont val="Times New Roman"/>
        <family val="1"/>
        <charset val="238"/>
      </rPr>
      <t xml:space="preserve"> </t>
    </r>
    <r>
      <rPr>
        <b/>
        <sz val="9.5"/>
        <color theme="1"/>
        <rFont val="Times New Roman"/>
        <family val="1"/>
        <charset val="238"/>
      </rPr>
      <t>OBITELJI</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DJECI</t>
    </r>
  </si>
  <si>
    <t>Glava 07  PROGRAMSKA DJELATNOST SPORTA</t>
  </si>
  <si>
    <t>Glava 08  VATROGASTVO I CIVILNA ZAŠTITA</t>
  </si>
  <si>
    <t>Izvor 5.POMOĆI</t>
  </si>
  <si>
    <t>KAPITALNI PROJEKT – K101503 : DOKUMENTI SUSTAVA CIVILNE ZAŠTITE</t>
  </si>
  <si>
    <t>Rashodi za usluge CZ</t>
  </si>
  <si>
    <t>Glava 09  PROGRAMSKA DJELATNOST SOCIJALNE SKRBI</t>
  </si>
  <si>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A101601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POMOĆ</t>
    </r>
    <r>
      <rPr>
        <sz val="9.5"/>
        <color theme="1"/>
        <rFont val="Times New Roman"/>
        <family val="1"/>
        <charset val="238"/>
      </rPr>
      <t xml:space="preserve"> </t>
    </r>
    <r>
      <rPr>
        <b/>
        <sz val="9.5"/>
        <color theme="1"/>
        <rFont val="Times New Roman"/>
        <family val="1"/>
        <charset val="238"/>
      </rPr>
      <t>OBITELJIMA</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KUĆANSTVIMA</t>
    </r>
    <r>
      <rPr>
        <sz val="9.5"/>
        <color theme="1"/>
        <rFont val="Times New Roman"/>
        <family val="1"/>
        <charset val="238"/>
      </rPr>
      <t xml:space="preserve"> </t>
    </r>
    <r>
      <rPr>
        <b/>
        <sz val="9.5"/>
        <color theme="1"/>
        <rFont val="Times New Roman"/>
        <family val="1"/>
        <charset val="238"/>
      </rPr>
      <t>I
SOCIJALNO</t>
    </r>
    <r>
      <rPr>
        <sz val="9.5"/>
        <color theme="1"/>
        <rFont val="Times New Roman"/>
        <family val="1"/>
        <charset val="238"/>
      </rPr>
      <t xml:space="preserve"> </t>
    </r>
    <r>
      <rPr>
        <b/>
        <sz val="9.5"/>
        <color theme="1"/>
        <rFont val="Times New Roman"/>
        <family val="1"/>
        <charset val="238"/>
      </rPr>
      <t>UGROŽENIM</t>
    </r>
    <r>
      <rPr>
        <sz val="9.5"/>
        <color theme="1"/>
        <rFont val="Times New Roman"/>
        <family val="1"/>
        <charset val="238"/>
      </rPr>
      <t xml:space="preserve"> </t>
    </r>
    <r>
      <rPr>
        <b/>
        <sz val="9.5"/>
        <color theme="1"/>
        <rFont val="Times New Roman"/>
        <family val="1"/>
        <charset val="238"/>
      </rPr>
      <t>GRAĐANIMAAKTIVNOST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A101601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POMOĆ</t>
    </r>
    <r>
      <rPr>
        <sz val="9.5"/>
        <color theme="1"/>
        <rFont val="Times New Roman"/>
        <family val="1"/>
        <charset val="238"/>
      </rPr>
      <t xml:space="preserve"> </t>
    </r>
    <r>
      <rPr>
        <b/>
        <sz val="9.5"/>
        <color theme="1"/>
        <rFont val="Times New Roman"/>
        <family val="1"/>
        <charset val="238"/>
      </rPr>
      <t>OBITELJIMA</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KUĆANSTVIMA</t>
    </r>
    <r>
      <rPr>
        <sz val="9.5"/>
        <color theme="1"/>
        <rFont val="Times New Roman"/>
        <family val="1"/>
        <charset val="238"/>
      </rPr>
      <t xml:space="preserve"> </t>
    </r>
    <r>
      <rPr>
        <b/>
        <sz val="9.5"/>
        <color theme="1"/>
        <rFont val="Times New Roman"/>
        <family val="1"/>
        <charset val="238"/>
      </rPr>
      <t>I
SOCIJALNO</t>
    </r>
    <r>
      <rPr>
        <sz val="9.5"/>
        <color theme="1"/>
        <rFont val="Times New Roman"/>
        <family val="1"/>
        <charset val="238"/>
      </rPr>
      <t xml:space="preserve"> </t>
    </r>
    <r>
      <rPr>
        <b/>
        <sz val="9.5"/>
        <color theme="1"/>
        <rFont val="Times New Roman"/>
        <family val="1"/>
        <charset val="238"/>
      </rPr>
      <t>UGROŽENIM</t>
    </r>
    <r>
      <rPr>
        <sz val="9.5"/>
        <color theme="1"/>
        <rFont val="Times New Roman"/>
        <family val="1"/>
        <charset val="238"/>
      </rPr>
      <t xml:space="preserve"> </t>
    </r>
    <r>
      <rPr>
        <b/>
        <sz val="9.5"/>
        <color theme="1"/>
        <rFont val="Times New Roman"/>
        <family val="1"/>
        <charset val="238"/>
      </rPr>
      <t>GRAĐANIMAAKTIVNOST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A101601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POMOĆ</t>
    </r>
    <r>
      <rPr>
        <sz val="9.5"/>
        <color theme="1"/>
        <rFont val="Times New Roman"/>
        <family val="1"/>
        <charset val="238"/>
      </rPr>
      <t xml:space="preserve"> </t>
    </r>
    <r>
      <rPr>
        <b/>
        <sz val="9.5"/>
        <color theme="1"/>
        <rFont val="Times New Roman"/>
        <family val="1"/>
        <charset val="238"/>
      </rPr>
      <t>OBITELJIMA</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KUĆANSTVIMA</t>
    </r>
    <r>
      <rPr>
        <sz val="9.5"/>
        <color theme="1"/>
        <rFont val="Times New Roman"/>
        <family val="1"/>
        <charset val="238"/>
      </rPr>
      <t xml:space="preserve"> </t>
    </r>
    <r>
      <rPr>
        <b/>
        <sz val="9.5"/>
        <color theme="1"/>
        <rFont val="Times New Roman"/>
        <family val="1"/>
        <charset val="238"/>
      </rPr>
      <t>I
SOCIJALNO</t>
    </r>
    <r>
      <rPr>
        <sz val="9.5"/>
        <color theme="1"/>
        <rFont val="Times New Roman"/>
        <family val="1"/>
        <charset val="238"/>
      </rPr>
      <t xml:space="preserve"> </t>
    </r>
    <r>
      <rPr>
        <b/>
        <sz val="9.5"/>
        <color theme="1"/>
        <rFont val="Times New Roman"/>
        <family val="1"/>
        <charset val="238"/>
      </rPr>
      <t>UGROŽENIM</t>
    </r>
    <r>
      <rPr>
        <sz val="9.5"/>
        <color theme="1"/>
        <rFont val="Times New Roman"/>
        <family val="1"/>
        <charset val="238"/>
      </rPr>
      <t xml:space="preserve"> </t>
    </r>
    <r>
      <rPr>
        <b/>
        <sz val="9.5"/>
        <color theme="1"/>
        <rFont val="Times New Roman"/>
        <family val="1"/>
        <charset val="238"/>
      </rPr>
      <t>GRAĐANIMAAKTIVNOST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A101601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POMOĆ</t>
    </r>
    <r>
      <rPr>
        <sz val="9.5"/>
        <color theme="1"/>
        <rFont val="Times New Roman"/>
        <family val="1"/>
        <charset val="238"/>
      </rPr>
      <t xml:space="preserve"> </t>
    </r>
    <r>
      <rPr>
        <b/>
        <sz val="9.5"/>
        <color theme="1"/>
        <rFont val="Times New Roman"/>
        <family val="1"/>
        <charset val="238"/>
      </rPr>
      <t>OBITELJIMA</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KUĆANSTVIMA</t>
    </r>
    <r>
      <rPr>
        <sz val="9.5"/>
        <color theme="1"/>
        <rFont val="Times New Roman"/>
        <family val="1"/>
        <charset val="238"/>
      </rPr>
      <t xml:space="preserve"> </t>
    </r>
    <r>
      <rPr>
        <b/>
        <sz val="9.5"/>
        <color theme="1"/>
        <rFont val="Times New Roman"/>
        <family val="1"/>
        <charset val="238"/>
      </rPr>
      <t>I
SOCIJALNO</t>
    </r>
    <r>
      <rPr>
        <sz val="9.5"/>
        <color theme="1"/>
        <rFont val="Times New Roman"/>
        <family val="1"/>
        <charset val="238"/>
      </rPr>
      <t xml:space="preserve"> </t>
    </r>
    <r>
      <rPr>
        <b/>
        <sz val="9.5"/>
        <color theme="1"/>
        <rFont val="Times New Roman"/>
        <family val="1"/>
        <charset val="238"/>
      </rPr>
      <t>UGROŽENIM</t>
    </r>
    <r>
      <rPr>
        <sz val="9.5"/>
        <color theme="1"/>
        <rFont val="Times New Roman"/>
        <family val="1"/>
        <charset val="238"/>
      </rPr>
      <t xml:space="preserve"> </t>
    </r>
    <r>
      <rPr>
        <b/>
        <sz val="9.5"/>
        <color theme="1"/>
        <rFont val="Times New Roman"/>
        <family val="1"/>
        <charset val="238"/>
      </rPr>
      <t>GRAĐANIMAAKTIVNOST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A101601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POMOĆ</t>
    </r>
    <r>
      <rPr>
        <sz val="9.5"/>
        <color theme="1"/>
        <rFont val="Times New Roman"/>
        <family val="1"/>
        <charset val="238"/>
      </rPr>
      <t xml:space="preserve"> </t>
    </r>
    <r>
      <rPr>
        <b/>
        <sz val="9.5"/>
        <color theme="1"/>
        <rFont val="Times New Roman"/>
        <family val="1"/>
        <charset val="238"/>
      </rPr>
      <t>OBITELJIMA</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KUĆANSTVIMA</t>
    </r>
    <r>
      <rPr>
        <sz val="9.5"/>
        <color theme="1"/>
        <rFont val="Times New Roman"/>
        <family val="1"/>
        <charset val="238"/>
      </rPr>
      <t xml:space="preserve"> </t>
    </r>
    <r>
      <rPr>
        <b/>
        <sz val="9.5"/>
        <color theme="1"/>
        <rFont val="Times New Roman"/>
        <family val="1"/>
        <charset val="238"/>
      </rPr>
      <t>I
SOCIJALNO</t>
    </r>
    <r>
      <rPr>
        <sz val="9.5"/>
        <color theme="1"/>
        <rFont val="Times New Roman"/>
        <family val="1"/>
        <charset val="238"/>
      </rPr>
      <t xml:space="preserve"> </t>
    </r>
    <r>
      <rPr>
        <b/>
        <sz val="9.5"/>
        <color theme="1"/>
        <rFont val="Times New Roman"/>
        <family val="1"/>
        <charset val="238"/>
      </rPr>
      <t>UGROŽENIM</t>
    </r>
    <r>
      <rPr>
        <sz val="9.5"/>
        <color theme="1"/>
        <rFont val="Times New Roman"/>
        <family val="1"/>
        <charset val="238"/>
      </rPr>
      <t xml:space="preserve"> </t>
    </r>
    <r>
      <rPr>
        <b/>
        <sz val="9.5"/>
        <color theme="1"/>
        <rFont val="Times New Roman"/>
        <family val="1"/>
        <charset val="238"/>
      </rPr>
      <t>GRAĐANIMA</t>
    </r>
  </si>
  <si>
    <t>AKTIVNOST – A101605 : POMOĆ MLADIM OBITELJIMA (STAMBENO ZBRINJAVANJE)</t>
  </si>
  <si>
    <t>TEKUĆI PROJEKT – T101601 : PROJEKT "ZAŽELI" ZAJEDNO ZA ŽENE</t>
  </si>
  <si>
    <t>KAPITALNI PROJEKT – K101701 : DOKUMENTI PROSTORNOG UREĐENJA</t>
  </si>
  <si>
    <r>
      <t>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proizvedene</t>
    </r>
    <r>
      <rPr>
        <sz val="9.5"/>
        <color theme="1"/>
        <rFont val="Times New Roman"/>
        <family val="1"/>
        <charset val="238"/>
      </rPr>
      <t xml:space="preserve"> </t>
    </r>
    <r>
      <rPr>
        <b/>
        <sz val="9.5"/>
        <color theme="1"/>
        <rFont val="Times New Roman"/>
        <family val="1"/>
        <charset val="238"/>
      </rPr>
      <t>dugotrajne</t>
    </r>
    <r>
      <rPr>
        <sz val="9.5"/>
        <color theme="1"/>
        <rFont val="Times New Roman"/>
        <family val="1"/>
        <charset val="238"/>
      </rPr>
      <t xml:space="preserve"> </t>
    </r>
    <r>
      <rPr>
        <b/>
        <sz val="9.5"/>
        <color theme="1"/>
        <rFont val="Times New Roman"/>
        <family val="1"/>
        <charset val="238"/>
      </rPr>
      <t>imovine</t>
    </r>
  </si>
  <si>
    <t>Raspodjela prihoda i stavljanje sredstava na raspolaganje vršit će se u pravilu ravnomjerno tijekom godine na sve korisnike sredstava i to prema dinamici ostvarivanja prihoda odnosno prema rokovima doospijeća plaćanja obveza za koje su sredstva osigurana u Proračunu.</t>
  </si>
  <si>
    <r>
      <t xml:space="preserve"> </t>
    </r>
    <r>
      <rPr>
        <b/>
        <sz val="8"/>
        <color theme="1"/>
        <rFont val="Times New Roman"/>
        <family val="1"/>
        <charset val="238"/>
      </rPr>
      <t>Članak</t>
    </r>
    <r>
      <rPr>
        <sz val="8"/>
        <color theme="1"/>
        <rFont val="Times New Roman"/>
        <family val="1"/>
        <charset val="238"/>
      </rPr>
      <t xml:space="preserve"> </t>
    </r>
    <r>
      <rPr>
        <b/>
        <sz val="8"/>
        <color theme="1"/>
        <rFont val="Times New Roman"/>
        <family val="1"/>
        <charset val="238"/>
      </rPr>
      <t>5.</t>
    </r>
  </si>
  <si>
    <t>Ovaj Proračun stupa na snagu danom objavljivanja u "Službenom glasniku", a primjenjivat će se za 2023. godinu.</t>
  </si>
  <si>
    <r>
      <rPr>
        <b/>
        <sz val="8"/>
        <color theme="1"/>
        <rFont val="Times New Roman"/>
        <family val="1"/>
        <charset val="238"/>
      </rPr>
      <t>REPUBLIKA</t>
    </r>
    <r>
      <rPr>
        <sz val="8"/>
        <color theme="1"/>
        <rFont val="Times New Roman"/>
        <family val="1"/>
        <charset val="238"/>
      </rPr>
      <t xml:space="preserve">  </t>
    </r>
    <r>
      <rPr>
        <b/>
        <sz val="8"/>
        <color theme="1"/>
        <rFont val="Times New Roman"/>
        <family val="1"/>
        <charset val="238"/>
      </rPr>
      <t>HRVATSKA</t>
    </r>
  </si>
  <si>
    <t>BRODSKO POSAVSKA ŽUPANIJA</t>
  </si>
  <si>
    <t>OPĆINA VRBJE</t>
  </si>
  <si>
    <t>Vrbje 20.12.2022</t>
  </si>
  <si>
    <r>
      <rPr>
        <b/>
        <sz val="8"/>
        <color theme="1"/>
        <rFont val="Times New Roman"/>
        <family val="1"/>
        <charset val="238"/>
      </rPr>
      <t>PREDSJEDNIK</t>
    </r>
    <r>
      <rPr>
        <sz val="8"/>
        <color theme="1"/>
        <rFont val="Times New Roman"/>
        <family val="1"/>
        <charset val="238"/>
      </rPr>
      <t xml:space="preserve"> </t>
    </r>
    <r>
      <rPr>
        <b/>
        <sz val="8"/>
        <color theme="1"/>
        <rFont val="Times New Roman"/>
        <family val="1"/>
        <charset val="238"/>
      </rPr>
      <t>OPĆINSKOG</t>
    </r>
    <r>
      <rPr>
        <sz val="8"/>
        <color theme="1"/>
        <rFont val="Times New Roman"/>
        <family val="1"/>
        <charset val="238"/>
      </rPr>
      <t xml:space="preserve"> </t>
    </r>
    <r>
      <rPr>
        <b/>
        <sz val="8"/>
        <color theme="1"/>
        <rFont val="Times New Roman"/>
        <family val="1"/>
        <charset val="238"/>
      </rPr>
      <t>VIJEĆA</t>
    </r>
  </si>
  <si>
    <t>VRSTE IZVORA FINANCIRANJA</t>
  </si>
  <si>
    <t>2023 g.</t>
  </si>
  <si>
    <t>Izvor 1.     OPĆI PRIHODI I PRIMICI</t>
  </si>
  <si>
    <t>Izvor 3.     VLASTITI PRIHODI</t>
  </si>
  <si>
    <t>Izvor 4.     PRIHODI ZA POSEBNE NAMJENE</t>
  </si>
  <si>
    <t>Izvor 5.     TEKUĆE POMOĆI</t>
  </si>
  <si>
    <t>Izvor 6.     DONACIJE</t>
  </si>
  <si>
    <t>Izvor 7.     PRIHODI OD PRODAJE ILI ZAMJENE FINANCIJSKE IMOVINE</t>
  </si>
  <si>
    <t>Izvor 8.     NAMJENSKI PRIMICI (Povrat depozita, zaduživanje..)</t>
  </si>
  <si>
    <t>Izvor 9.     VLASTITA SREDSTVA</t>
  </si>
  <si>
    <t>UKUPNO:</t>
  </si>
  <si>
    <t>Ostali financ.rashodi - bank.usl.i platni promet</t>
  </si>
  <si>
    <r>
      <t>Financijski</t>
    </r>
    <r>
      <rPr>
        <sz val="9.5"/>
        <color theme="1"/>
        <rFont val="Times New Roman"/>
        <family val="1"/>
        <charset val="238"/>
      </rPr>
      <t xml:space="preserve"> </t>
    </r>
    <r>
      <rPr>
        <b/>
        <sz val="9.5"/>
        <color theme="1"/>
        <rFont val="Times New Roman"/>
        <family val="1"/>
        <charset val="238"/>
      </rPr>
      <t>rashod</t>
    </r>
  </si>
  <si>
    <t>1.</t>
  </si>
  <si>
    <t>2.</t>
  </si>
  <si>
    <t>3.</t>
  </si>
  <si>
    <t>6.</t>
  </si>
  <si>
    <t>7.</t>
  </si>
  <si>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P1002</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Program</t>
    </r>
    <r>
      <rPr>
        <sz val="9.5"/>
        <color theme="1"/>
        <rFont val="Times New Roman"/>
        <family val="1"/>
        <charset val="238"/>
      </rPr>
      <t xml:space="preserve"> </t>
    </r>
    <r>
      <rPr>
        <b/>
        <i/>
        <sz val="9.5"/>
        <color theme="1"/>
        <rFont val="Times New Roman"/>
        <family val="1"/>
        <charset val="238"/>
      </rPr>
      <t>političkih</t>
    </r>
    <r>
      <rPr>
        <sz val="9.5"/>
        <color theme="1"/>
        <rFont val="Times New Roman"/>
        <family val="1"/>
        <charset val="238"/>
      </rPr>
      <t xml:space="preserve"> </t>
    </r>
    <r>
      <rPr>
        <b/>
        <i/>
        <sz val="9.5"/>
        <color theme="1"/>
        <rFont val="Times New Roman"/>
        <family val="1"/>
        <charset val="238"/>
      </rPr>
      <t>stranaka</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</si>
  <si>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A100201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Osnovne</t>
    </r>
    <r>
      <rPr>
        <sz val="9.5"/>
        <color theme="1"/>
        <rFont val="Times New Roman"/>
        <family val="1"/>
        <charset val="238"/>
      </rPr>
      <t xml:space="preserve"> </t>
    </r>
    <r>
      <rPr>
        <b/>
        <sz val="9.5"/>
        <color theme="1"/>
        <rFont val="Times New Roman"/>
        <family val="1"/>
        <charset val="238"/>
      </rPr>
      <t>funkcije</t>
    </r>
    <r>
      <rPr>
        <sz val="9.5"/>
        <color theme="1"/>
        <rFont val="Times New Roman"/>
        <family val="1"/>
        <charset val="238"/>
      </rPr>
      <t xml:space="preserve"> </t>
    </r>
    <r>
      <rPr>
        <b/>
        <sz val="9.5"/>
        <color theme="1"/>
        <rFont val="Times New Roman"/>
        <family val="1"/>
        <charset val="238"/>
      </rPr>
      <t>stranaka</t>
    </r>
    <r>
      <rPr>
        <b/>
        <sz val="9.5"/>
        <color theme="1"/>
        <rFont val="Times New Roman"/>
        <family val="1"/>
        <charset val="238"/>
      </rPr>
      <t/>
    </r>
  </si>
  <si>
    <r>
      <t>Izvor</t>
    </r>
    <r>
      <rPr>
        <sz val="9.5"/>
        <color theme="1"/>
        <rFont val="Times New Roman"/>
        <family val="1"/>
        <charset val="238"/>
      </rPr>
      <t xml:space="preserve"> </t>
    </r>
    <r>
      <rPr>
        <b/>
        <sz val="9.5"/>
        <color theme="1"/>
        <rFont val="Arial"/>
        <family val="2"/>
        <charset val="238"/>
      </rPr>
      <t>1.</t>
    </r>
    <r>
      <rPr>
        <sz val="9.5"/>
        <color theme="1"/>
        <rFont val="Times New Roman"/>
        <family val="1"/>
        <charset val="238"/>
      </rPr>
      <t xml:space="preserve"> </t>
    </r>
    <r>
      <rPr>
        <b/>
        <sz val="9.5"/>
        <color theme="1"/>
        <rFont val="Arial"/>
        <family val="2"/>
        <charset val="238"/>
      </rPr>
      <t>OPĆI</t>
    </r>
    <r>
      <rPr>
        <sz val="9.5"/>
        <color theme="1"/>
        <rFont val="Times New Roman"/>
        <family val="1"/>
        <charset val="238"/>
      </rPr>
      <t xml:space="preserve"> </t>
    </r>
    <r>
      <rPr>
        <b/>
        <sz val="9.5"/>
        <color theme="1"/>
        <rFont val="Arial"/>
        <family val="2"/>
        <charset val="238"/>
      </rPr>
      <t>PRIHODI</t>
    </r>
    <r>
      <rPr>
        <sz val="9.5"/>
        <color theme="1"/>
        <rFont val="Times New Roman"/>
        <family val="1"/>
        <charset val="238"/>
      </rPr>
      <t xml:space="preserve"> </t>
    </r>
    <r>
      <rPr>
        <b/>
        <sz val="9.5"/>
        <color theme="1"/>
        <rFont val="Arial"/>
        <family val="2"/>
        <charset val="238"/>
      </rPr>
      <t>I</t>
    </r>
    <r>
      <rPr>
        <sz val="9.5"/>
        <color theme="1"/>
        <rFont val="Times New Roman"/>
        <family val="1"/>
        <charset val="238"/>
      </rPr>
      <t xml:space="preserve"> </t>
    </r>
    <r>
      <rPr>
        <b/>
        <sz val="9.5"/>
        <color theme="1"/>
        <rFont val="Arial"/>
        <family val="2"/>
        <charset val="238"/>
      </rPr>
      <t>PRIMIC</t>
    </r>
  </si>
  <si>
    <r>
      <t>Ostali</t>
    </r>
    <r>
      <rPr>
        <sz val="9.5"/>
        <color theme="1"/>
        <rFont val="Times New Roman"/>
        <family val="1"/>
        <charset val="238"/>
      </rPr>
      <t xml:space="preserve"> </t>
    </r>
    <r>
      <rPr>
        <b/>
        <sz val="9.5"/>
        <color theme="1"/>
        <rFont val="Times New Roman"/>
        <family val="1"/>
        <charset val="238"/>
      </rPr>
      <t>rashodi</t>
    </r>
  </si>
  <si>
    <r>
      <t>R</t>
    </r>
    <r>
      <rPr>
        <sz val="9.5"/>
        <color theme="1"/>
        <rFont val="Times New Roman"/>
        <family val="1"/>
        <charset val="238"/>
      </rPr>
      <t xml:space="preserve"> </t>
    </r>
    <r>
      <rPr>
        <b/>
        <sz val="9.5"/>
        <color theme="1"/>
        <rFont val="Times New Roman"/>
        <family val="1"/>
        <charset val="238"/>
      </rPr>
      <t>002</t>
    </r>
    <r>
      <rPr>
        <sz val="9.5"/>
        <color theme="1"/>
        <rFont val="Times New Roman"/>
        <family val="1"/>
        <charset val="238"/>
      </rPr>
      <t xml:space="preserve"> </t>
    </r>
    <r>
      <rPr>
        <b/>
        <sz val="9.5"/>
        <color theme="1"/>
        <rFont val="Times New Roman"/>
        <family val="1"/>
        <charset val="238"/>
      </rPr>
      <t>OPĆINSKA</t>
    </r>
    <r>
      <rPr>
        <sz val="9.5"/>
        <color theme="1"/>
        <rFont val="Times New Roman"/>
        <family val="1"/>
        <charset val="238"/>
      </rPr>
      <t xml:space="preserve"> </t>
    </r>
    <r>
      <rPr>
        <b/>
        <sz val="9.5"/>
        <color theme="1"/>
        <rFont val="Times New Roman"/>
        <family val="1"/>
        <charset val="238"/>
      </rPr>
      <t>UPRAVA</t>
    </r>
  </si>
  <si>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P1003</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Javna</t>
    </r>
    <r>
      <rPr>
        <sz val="9.5"/>
        <color theme="1"/>
        <rFont val="Times New Roman"/>
        <family val="1"/>
        <charset val="238"/>
      </rPr>
      <t xml:space="preserve"> </t>
    </r>
    <r>
      <rPr>
        <b/>
        <i/>
        <sz val="9.5"/>
        <color theme="1"/>
        <rFont val="Times New Roman"/>
        <family val="1"/>
        <charset val="238"/>
      </rPr>
      <t>uprava</t>
    </r>
    <r>
      <rPr>
        <sz val="9.5"/>
        <color theme="1"/>
        <rFont val="Times New Roman"/>
        <family val="1"/>
        <charset val="238"/>
      </rPr>
      <t xml:space="preserve"> </t>
    </r>
    <r>
      <rPr>
        <b/>
        <i/>
        <sz val="9.5"/>
        <color theme="1"/>
        <rFont val="Times New Roman"/>
        <family val="1"/>
        <charset val="238"/>
      </rPr>
      <t>i</t>
    </r>
    <r>
      <rPr>
        <sz val="9.5"/>
        <color theme="1"/>
        <rFont val="Times New Roman"/>
        <family val="1"/>
        <charset val="238"/>
      </rPr>
      <t xml:space="preserve"> </t>
    </r>
    <r>
      <rPr>
        <b/>
        <i/>
        <sz val="9.5"/>
        <color theme="1"/>
        <rFont val="Times New Roman"/>
        <family val="1"/>
        <charset val="238"/>
      </rPr>
      <t>administracija</t>
    </r>
    <r>
      <rPr>
        <b/>
        <i/>
        <sz val="9.5"/>
        <color theme="1"/>
        <rFont val="Times New Roman"/>
        <family val="1"/>
        <charset val="238"/>
      </rPr>
      <t>racija</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</si>
  <si>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ADMINISTR.,TEHNIČKO</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STRUČNO OSOBLJE</t>
    </r>
  </si>
  <si>
    <r>
      <t>Izvor</t>
    </r>
    <r>
      <rPr>
        <b/>
        <sz val="9.5"/>
        <color theme="1"/>
        <rFont val="Times New Roman"/>
        <family val="1"/>
        <charset val="238"/>
      </rPr>
      <t xml:space="preserve"> 5. POMOĆ</t>
    </r>
  </si>
  <si>
    <r>
      <t>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zaposlene</t>
    </r>
  </si>
  <si>
    <t>Plaće (Bruto)</t>
  </si>
  <si>
    <t>Ostali nespomenuti rashodi poslovanja</t>
  </si>
  <si>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A100302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TEKUĆA</t>
    </r>
    <r>
      <rPr>
        <sz val="9.5"/>
        <color theme="1"/>
        <rFont val="Times New Roman"/>
        <family val="1"/>
        <charset val="238"/>
      </rPr>
      <t xml:space="preserve"> </t>
    </r>
    <r>
      <rPr>
        <b/>
        <sz val="9.5"/>
        <color theme="1"/>
        <rFont val="Times New Roman"/>
        <family val="1"/>
        <charset val="238"/>
      </rPr>
      <t>PRIČUVA</t>
    </r>
    <r>
      <rPr>
        <sz val="9.5"/>
        <color theme="1"/>
        <rFont val="Times New Roman"/>
        <family val="1"/>
        <charset val="238"/>
      </rPr>
      <t xml:space="preserve"> </t>
    </r>
    <r>
      <rPr>
        <b/>
        <sz val="9.5"/>
        <color theme="1"/>
        <rFont val="Times New Roman"/>
        <family val="1"/>
        <charset val="238"/>
      </rPr>
      <t>PRORAČUNA</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</si>
  <si>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A100303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ODRŽAVANJE</t>
    </r>
    <r>
      <rPr>
        <sz val="9.5"/>
        <color theme="1"/>
        <rFont val="Times New Roman"/>
        <family val="1"/>
        <charset val="238"/>
      </rPr>
      <t xml:space="preserve"> </t>
    </r>
    <r>
      <rPr>
        <b/>
        <sz val="9.5"/>
        <color theme="1"/>
        <rFont val="Times New Roman"/>
        <family val="1"/>
        <charset val="238"/>
      </rPr>
      <t>ZGRADA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RED.KORIŠTENJE</t>
    </r>
  </si>
  <si>
    <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04</t>
    </r>
    <r>
      <rPr>
        <sz val="9.5"/>
        <color theme="1"/>
        <rFont val="Times New Roman"/>
        <family val="1"/>
        <charset val="238"/>
      </rPr>
      <t xml:space="preserve"> </t>
    </r>
    <r>
      <rPr>
        <b/>
        <sz val="9.5"/>
        <color theme="1"/>
        <rFont val="Arial"/>
        <family val="2"/>
        <charset val="238"/>
      </rPr>
      <t>Ekonomski</t>
    </r>
    <r>
      <rPr>
        <sz val="9.5"/>
        <color theme="1"/>
        <rFont val="Times New Roman"/>
        <family val="1"/>
        <charset val="238"/>
      </rPr>
      <t xml:space="preserve"> </t>
    </r>
    <r>
      <rPr>
        <b/>
        <sz val="9.5"/>
        <color theme="1"/>
        <rFont val="Arial"/>
        <family val="2"/>
        <charset val="238"/>
      </rPr>
      <t>poslovi</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</si>
  <si>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A100304</t>
    </r>
    <r>
      <rPr>
        <sz val="9.5"/>
        <color theme="1"/>
        <rFont val="Times New Roman"/>
        <family val="1"/>
        <charset val="238"/>
      </rPr>
      <t xml:space="preserve"> </t>
    </r>
    <r>
      <rPr>
        <b/>
        <sz val="9.5"/>
        <color theme="1"/>
        <rFont val="Times New Roman"/>
        <family val="1"/>
        <charset val="238"/>
      </rPr>
      <t>: KOMUNALNI REDARA</t>
    </r>
  </si>
  <si>
    <r>
      <t>TEKUĆI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T100301</t>
    </r>
    <r>
      <rPr>
        <sz val="9.5"/>
        <color theme="1"/>
        <rFont val="Times New Roman"/>
        <family val="1"/>
        <charset val="238"/>
      </rPr>
      <t xml:space="preserve"> </t>
    </r>
    <r>
      <rPr>
        <b/>
        <sz val="9.5"/>
        <color theme="1"/>
        <rFont val="Times New Roman"/>
        <family val="1"/>
        <charset val="238"/>
      </rPr>
      <t>: KOMUNALNI RADNICI</t>
    </r>
    <r>
      <rPr>
        <b/>
        <sz val="9.5"/>
        <color theme="1"/>
        <rFont val="Times New Roman"/>
        <family val="1"/>
        <charset val="238"/>
      </rPr>
      <t/>
    </r>
  </si>
  <si>
    <r>
      <t>Izvor</t>
    </r>
    <r>
      <rPr>
        <b/>
        <sz val="9.5"/>
        <color theme="1"/>
        <rFont val="Times New Roman"/>
        <family val="1"/>
        <charset val="238"/>
      </rPr>
      <t xml:space="preserve"> </t>
    </r>
    <r>
      <rPr>
        <b/>
        <sz val="9.5"/>
        <color theme="1"/>
        <rFont val="Arial"/>
        <family val="2"/>
        <charset val="238"/>
      </rPr>
      <t>1.</t>
    </r>
    <r>
      <rPr>
        <b/>
        <sz val="9.5"/>
        <color theme="1"/>
        <rFont val="Times New Roman"/>
        <family val="1"/>
        <charset val="238"/>
      </rPr>
      <t xml:space="preserve"> </t>
    </r>
    <r>
      <rPr>
        <b/>
        <sz val="9.5"/>
        <color theme="1"/>
        <rFont val="Arial"/>
        <family val="2"/>
        <charset val="238"/>
      </rPr>
      <t>OPĆI</t>
    </r>
    <r>
      <rPr>
        <b/>
        <sz val="9.5"/>
        <color theme="1"/>
        <rFont val="Times New Roman"/>
        <family val="1"/>
        <charset val="238"/>
      </rPr>
      <t xml:space="preserve"> </t>
    </r>
    <r>
      <rPr>
        <b/>
        <sz val="9.5"/>
        <color theme="1"/>
        <rFont val="Arial"/>
        <family val="2"/>
        <charset val="238"/>
      </rPr>
      <t>PRIHODI</t>
    </r>
    <r>
      <rPr>
        <b/>
        <sz val="9.5"/>
        <color theme="1"/>
        <rFont val="Times New Roman"/>
        <family val="1"/>
        <charset val="238"/>
      </rPr>
      <t xml:space="preserve"> </t>
    </r>
    <r>
      <rPr>
        <b/>
        <sz val="9.5"/>
        <color theme="1"/>
        <rFont val="Arial"/>
        <family val="2"/>
        <charset val="238"/>
      </rPr>
      <t>I</t>
    </r>
    <r>
      <rPr>
        <b/>
        <sz val="9.5"/>
        <color theme="1"/>
        <rFont val="Times New Roman"/>
        <family val="1"/>
        <charset val="238"/>
      </rPr>
      <t xml:space="preserve"> </t>
    </r>
    <r>
      <rPr>
        <b/>
        <sz val="9.5"/>
        <color theme="1"/>
        <rFont val="Arial"/>
        <family val="2"/>
        <charset val="238"/>
      </rPr>
      <t>PRIMICI</t>
    </r>
  </si>
  <si>
    <r>
      <t>Izvor</t>
    </r>
    <r>
      <rPr>
        <b/>
        <sz val="9.5"/>
        <color theme="1"/>
        <rFont val="Times New Roman"/>
        <family val="1"/>
        <charset val="238"/>
      </rPr>
      <t xml:space="preserve"> 9 VLASTITA SREDSTVA</t>
    </r>
  </si>
  <si>
    <r>
      <t>Izvor</t>
    </r>
    <r>
      <rPr>
        <b/>
        <sz val="9.5"/>
        <color theme="1"/>
        <rFont val="Times New Roman"/>
        <family val="1"/>
        <charset val="238"/>
      </rPr>
      <t xml:space="preserve"> 5</t>
    </r>
    <r>
      <rPr>
        <b/>
        <sz val="9.5"/>
        <color theme="1"/>
        <rFont val="Arial"/>
        <family val="2"/>
        <charset val="238"/>
      </rPr>
      <t>.</t>
    </r>
    <r>
      <rPr>
        <b/>
        <sz val="9.5"/>
        <color theme="1"/>
        <rFont val="Times New Roman"/>
        <family val="1"/>
        <charset val="238"/>
      </rPr>
      <t>POMOĆI</t>
    </r>
    <r>
      <rPr>
        <b/>
        <sz val="9.5"/>
        <color theme="1"/>
        <rFont val="Arial"/>
        <family val="2"/>
        <charset val="238"/>
      </rPr>
      <t/>
    </r>
  </si>
  <si>
    <t>Prihodi od prodaje materijalne imov.</t>
  </si>
  <si>
    <r>
      <t>Plan</t>
    </r>
    <r>
      <rPr>
        <sz val="12"/>
        <color theme="1"/>
        <rFont val="Times New Roman"/>
        <family val="1"/>
        <charset val="238"/>
      </rPr>
      <t xml:space="preserve"> </t>
    </r>
    <r>
      <rPr>
        <b/>
        <sz val="12"/>
        <color theme="1"/>
        <rFont val="Times New Roman"/>
        <family val="1"/>
        <charset val="238"/>
      </rPr>
      <t>za</t>
    </r>
    <r>
      <rPr>
        <sz val="12"/>
        <color theme="1"/>
        <rFont val="Times New Roman"/>
        <family val="1"/>
        <charset val="238"/>
      </rPr>
      <t xml:space="preserve">  </t>
    </r>
    <r>
      <rPr>
        <b/>
        <sz val="12"/>
        <color theme="1"/>
        <rFont val="Times New Roman"/>
        <family val="1"/>
        <charset val="238"/>
      </rPr>
      <t>2023.</t>
    </r>
  </si>
  <si>
    <r>
      <t>RASHODI</t>
    </r>
    <r>
      <rPr>
        <sz val="8.5"/>
        <color theme="1"/>
        <rFont val="Times New Roman"/>
        <family val="1"/>
        <charset val="238"/>
      </rPr>
      <t xml:space="preserve"> </t>
    </r>
    <r>
      <rPr>
        <b/>
        <sz val="8.5"/>
        <color theme="1"/>
        <rFont val="Times New Roman"/>
        <family val="1"/>
        <charset val="238"/>
      </rPr>
      <t>POSLOVANJA</t>
    </r>
  </si>
  <si>
    <r>
      <t>Rashodi</t>
    </r>
    <r>
      <rPr>
        <sz val="8.5"/>
        <color theme="1"/>
        <rFont val="Times New Roman"/>
        <family val="1"/>
        <charset val="238"/>
      </rPr>
      <t xml:space="preserve"> </t>
    </r>
    <r>
      <rPr>
        <b/>
        <sz val="8.5"/>
        <color theme="1"/>
        <rFont val="Times New Roman"/>
        <family val="1"/>
        <charset val="238"/>
      </rPr>
      <t>za</t>
    </r>
    <r>
      <rPr>
        <sz val="8.5"/>
        <color theme="1"/>
        <rFont val="Times New Roman"/>
        <family val="1"/>
        <charset val="238"/>
      </rPr>
      <t xml:space="preserve"> </t>
    </r>
    <r>
      <rPr>
        <b/>
        <sz val="8.5"/>
        <color theme="1"/>
        <rFont val="Times New Roman"/>
        <family val="1"/>
        <charset val="238"/>
      </rPr>
      <t>zaposlene</t>
    </r>
  </si>
  <si>
    <r>
      <t>Materijalni</t>
    </r>
    <r>
      <rPr>
        <sz val="8.5"/>
        <color theme="1"/>
        <rFont val="Times New Roman"/>
        <family val="1"/>
        <charset val="238"/>
      </rPr>
      <t xml:space="preserve"> </t>
    </r>
    <r>
      <rPr>
        <b/>
        <sz val="8.5"/>
        <color theme="1"/>
        <rFont val="Times New Roman"/>
        <family val="1"/>
        <charset val="238"/>
      </rPr>
      <t>rashodi</t>
    </r>
  </si>
  <si>
    <r>
      <t>Financijski</t>
    </r>
    <r>
      <rPr>
        <sz val="8.5"/>
        <color theme="1"/>
        <rFont val="Times New Roman"/>
        <family val="1"/>
        <charset val="238"/>
      </rPr>
      <t xml:space="preserve"> </t>
    </r>
    <r>
      <rPr>
        <b/>
        <sz val="8.5"/>
        <color theme="1"/>
        <rFont val="Times New Roman"/>
        <family val="1"/>
        <charset val="238"/>
      </rPr>
      <t>rashodi</t>
    </r>
  </si>
  <si>
    <t>Ostali financijski rashodi</t>
  </si>
  <si>
    <r>
      <t>Pomoći</t>
    </r>
    <r>
      <rPr>
        <sz val="7.5"/>
        <color theme="1"/>
        <rFont val="Times New Roman"/>
        <family val="1"/>
        <charset val="238"/>
      </rPr>
      <t xml:space="preserve"> </t>
    </r>
    <r>
      <rPr>
        <b/>
        <sz val="7.5"/>
        <color theme="1"/>
        <rFont val="Times New Roman"/>
        <family val="1"/>
        <charset val="238"/>
      </rPr>
      <t>dane</t>
    </r>
    <r>
      <rPr>
        <sz val="7.5"/>
        <color theme="1"/>
        <rFont val="Times New Roman"/>
        <family val="1"/>
        <charset val="238"/>
      </rPr>
      <t xml:space="preserve"> </t>
    </r>
    <r>
      <rPr>
        <b/>
        <sz val="7.5"/>
        <color theme="1"/>
        <rFont val="Times New Roman"/>
        <family val="1"/>
        <charset val="238"/>
      </rPr>
      <t>u</t>
    </r>
    <r>
      <rPr>
        <sz val="7.5"/>
        <color theme="1"/>
        <rFont val="Times New Roman"/>
        <family val="1"/>
        <charset val="238"/>
      </rPr>
      <t xml:space="preserve"> </t>
    </r>
    <r>
      <rPr>
        <b/>
        <sz val="7.5"/>
        <color theme="1"/>
        <rFont val="Times New Roman"/>
        <family val="1"/>
        <charset val="238"/>
      </rPr>
      <t>inoz.i</t>
    </r>
    <r>
      <rPr>
        <sz val="7.5"/>
        <color theme="1"/>
        <rFont val="Times New Roman"/>
        <family val="1"/>
        <charset val="238"/>
      </rPr>
      <t xml:space="preserve"> </t>
    </r>
    <r>
      <rPr>
        <b/>
        <sz val="7.5"/>
        <color theme="1"/>
        <rFont val="Times New Roman"/>
        <family val="1"/>
        <charset val="238"/>
      </rPr>
      <t>unutar</t>
    </r>
    <r>
      <rPr>
        <sz val="7.5"/>
        <color theme="1"/>
        <rFont val="Times New Roman"/>
        <family val="1"/>
        <charset val="238"/>
      </rPr>
      <t xml:space="preserve"> </t>
    </r>
    <r>
      <rPr>
        <b/>
        <sz val="7.5"/>
        <color theme="1"/>
        <rFont val="Times New Roman"/>
        <family val="1"/>
        <charset val="238"/>
      </rPr>
      <t>općeg</t>
    </r>
    <r>
      <rPr>
        <sz val="7.5"/>
        <color theme="1"/>
        <rFont val="Times New Roman"/>
        <family val="1"/>
        <charset val="238"/>
      </rPr>
      <t xml:space="preserve"> </t>
    </r>
    <r>
      <rPr>
        <b/>
        <sz val="7.5"/>
        <color theme="1"/>
        <rFont val="Times New Roman"/>
        <family val="1"/>
        <charset val="238"/>
      </rPr>
      <t>proračuna</t>
    </r>
  </si>
  <si>
    <r>
      <t>Naknade</t>
    </r>
    <r>
      <rPr>
        <sz val="8.5"/>
        <color theme="1"/>
        <rFont val="Times New Roman"/>
        <family val="1"/>
        <charset val="238"/>
      </rPr>
      <t xml:space="preserve"> </t>
    </r>
    <r>
      <rPr>
        <b/>
        <sz val="8.5"/>
        <color theme="1"/>
        <rFont val="Times New Roman"/>
        <family val="1"/>
        <charset val="238"/>
      </rPr>
      <t>građanima</t>
    </r>
    <r>
      <rPr>
        <sz val="8.5"/>
        <color theme="1"/>
        <rFont val="Times New Roman"/>
        <family val="1"/>
        <charset val="238"/>
      </rPr>
      <t xml:space="preserve"> </t>
    </r>
    <r>
      <rPr>
        <b/>
        <sz val="8.5"/>
        <color theme="1"/>
        <rFont val="Times New Roman"/>
        <family val="1"/>
        <charset val="238"/>
      </rPr>
      <t>i</t>
    </r>
    <r>
      <rPr>
        <sz val="8.5"/>
        <color theme="1"/>
        <rFont val="Times New Roman"/>
        <family val="1"/>
        <charset val="238"/>
      </rPr>
      <t xml:space="preserve"> </t>
    </r>
    <r>
      <rPr>
        <b/>
        <sz val="8.5"/>
        <color theme="1"/>
        <rFont val="Times New Roman"/>
        <family val="1"/>
        <charset val="238"/>
      </rPr>
      <t>kućanstvima</t>
    </r>
    <r>
      <rPr>
        <sz val="8.5"/>
        <color theme="1"/>
        <rFont val="Times New Roman"/>
        <family val="1"/>
        <charset val="238"/>
      </rPr>
      <t xml:space="preserve"> </t>
    </r>
    <r>
      <rPr>
        <b/>
        <sz val="8.5"/>
        <color theme="1"/>
        <rFont val="Times New Roman"/>
        <family val="1"/>
        <charset val="238"/>
      </rPr>
      <t>na</t>
    </r>
    <r>
      <rPr>
        <sz val="8.5"/>
        <color theme="1"/>
        <rFont val="Times New Roman"/>
        <family val="1"/>
        <charset val="238"/>
      </rPr>
      <t xml:space="preserve"> </t>
    </r>
    <r>
      <rPr>
        <b/>
        <sz val="8.5"/>
        <color theme="1"/>
        <rFont val="Times New Roman"/>
        <family val="1"/>
        <charset val="238"/>
      </rPr>
      <t>temelju</t>
    </r>
    <r>
      <rPr>
        <sz val="8.5"/>
        <color theme="1"/>
        <rFont val="Times New Roman"/>
        <family val="1"/>
        <charset val="238"/>
      </rPr>
      <t xml:space="preserve"> </t>
    </r>
    <r>
      <rPr>
        <b/>
        <sz val="8.5"/>
        <color theme="1"/>
        <rFont val="Times New Roman"/>
        <family val="1"/>
        <charset val="238"/>
      </rPr>
      <t>osiguranja</t>
    </r>
    <r>
      <rPr>
        <sz val="8.5"/>
        <color theme="1"/>
        <rFont val="Times New Roman"/>
        <family val="1"/>
        <charset val="238"/>
      </rPr>
      <t xml:space="preserve"> </t>
    </r>
    <r>
      <rPr>
        <b/>
        <sz val="8.5"/>
        <color theme="1"/>
        <rFont val="Times New Roman"/>
        <family val="1"/>
        <charset val="238"/>
      </rPr>
      <t>i</t>
    </r>
    <r>
      <rPr>
        <sz val="8.5"/>
        <color theme="1"/>
        <rFont val="Times New Roman"/>
        <family val="1"/>
        <charset val="238"/>
      </rPr>
      <t xml:space="preserve"> </t>
    </r>
    <r>
      <rPr>
        <b/>
        <sz val="8.5"/>
        <color theme="1"/>
        <rFont val="Times New Roman"/>
        <family val="1"/>
        <charset val="238"/>
      </rPr>
      <t>druge</t>
    </r>
    <r>
      <rPr>
        <sz val="8.5"/>
        <color theme="1"/>
        <rFont val="Times New Roman"/>
        <family val="1"/>
        <charset val="238"/>
      </rPr>
      <t xml:space="preserve"> </t>
    </r>
    <r>
      <rPr>
        <b/>
        <sz val="8.5"/>
        <color theme="1"/>
        <rFont val="Times New Roman"/>
        <family val="1"/>
        <charset val="238"/>
      </rPr>
      <t>naknade</t>
    </r>
  </si>
  <si>
    <r>
      <t>Pomoći</t>
    </r>
    <r>
      <rPr>
        <sz val="8.5"/>
        <color theme="1"/>
        <rFont val="Times New Roman"/>
        <family val="1"/>
        <charset val="238"/>
      </rPr>
      <t xml:space="preserve"> </t>
    </r>
    <r>
      <rPr>
        <b/>
        <sz val="8.5"/>
        <color theme="1"/>
        <rFont val="Times New Roman"/>
        <family val="1"/>
        <charset val="238"/>
      </rPr>
      <t>iz</t>
    </r>
    <r>
      <rPr>
        <sz val="8.5"/>
        <color theme="1"/>
        <rFont val="Times New Roman"/>
        <family val="1"/>
        <charset val="238"/>
      </rPr>
      <t xml:space="preserve"> </t>
    </r>
    <r>
      <rPr>
        <b/>
        <sz val="8.5"/>
        <color theme="1"/>
        <rFont val="Times New Roman"/>
        <family val="1"/>
        <charset val="238"/>
      </rPr>
      <t>inozemstva</t>
    </r>
    <r>
      <rPr>
        <sz val="8.5"/>
        <color theme="1"/>
        <rFont val="Times New Roman"/>
        <family val="1"/>
        <charset val="238"/>
      </rPr>
      <t xml:space="preserve"> </t>
    </r>
    <r>
      <rPr>
        <b/>
        <sz val="8.5"/>
        <color theme="1"/>
        <rFont val="Times New Roman"/>
        <family val="1"/>
        <charset val="238"/>
      </rPr>
      <t>(darovnice)</t>
    </r>
    <r>
      <rPr>
        <sz val="8.5"/>
        <color theme="1"/>
        <rFont val="Times New Roman"/>
        <family val="1"/>
        <charset val="238"/>
      </rPr>
      <t xml:space="preserve"> </t>
    </r>
    <r>
      <rPr>
        <b/>
        <sz val="8.5"/>
        <color theme="1"/>
        <rFont val="Times New Roman"/>
        <family val="1"/>
        <charset val="238"/>
      </rPr>
      <t>i</t>
    </r>
    <r>
      <rPr>
        <sz val="8.5"/>
        <color theme="1"/>
        <rFont val="Times New Roman"/>
        <family val="1"/>
        <charset val="238"/>
      </rPr>
      <t xml:space="preserve"> </t>
    </r>
    <r>
      <rPr>
        <b/>
        <sz val="8.5"/>
        <color theme="1"/>
        <rFont val="Times New Roman"/>
        <family val="1"/>
        <charset val="238"/>
      </rPr>
      <t>od</t>
    </r>
    <r>
      <rPr>
        <sz val="8.5"/>
        <color theme="1"/>
        <rFont val="Times New Roman"/>
        <family val="1"/>
        <charset val="238"/>
      </rPr>
      <t xml:space="preserve"> </t>
    </r>
    <r>
      <rPr>
        <b/>
        <sz val="8.5"/>
        <color theme="1"/>
        <rFont val="Times New Roman"/>
        <family val="1"/>
        <charset val="238"/>
      </rPr>
      <t>subjekata</t>
    </r>
    <r>
      <rPr>
        <sz val="8.5"/>
        <color theme="1"/>
        <rFont val="Times New Roman"/>
        <family val="1"/>
        <charset val="238"/>
      </rPr>
      <t xml:space="preserve"> </t>
    </r>
    <r>
      <rPr>
        <b/>
        <sz val="8.5"/>
        <color theme="1"/>
        <rFont val="Times New Roman"/>
        <family val="1"/>
        <charset val="238"/>
      </rPr>
      <t>unutar</t>
    </r>
    <r>
      <rPr>
        <sz val="8.5"/>
        <color theme="1"/>
        <rFont val="Times New Roman"/>
        <family val="1"/>
        <charset val="238"/>
      </rPr>
      <t xml:space="preserve"> </t>
    </r>
    <r>
      <rPr>
        <b/>
        <sz val="8.5"/>
        <color theme="1"/>
        <rFont val="Times New Roman"/>
        <family val="1"/>
        <charset val="238"/>
      </rPr>
      <t>opće</t>
    </r>
    <r>
      <rPr>
        <sz val="8.5"/>
        <color theme="1"/>
        <rFont val="Times New Roman"/>
        <family val="1"/>
        <charset val="238"/>
      </rPr>
      <t xml:space="preserve"> </t>
    </r>
    <r>
      <rPr>
        <b/>
        <sz val="8.5"/>
        <color theme="1"/>
        <rFont val="Times New Roman"/>
        <family val="1"/>
        <charset val="238"/>
      </rPr>
      <t>države</t>
    </r>
  </si>
  <si>
    <t>Pomoći iz proračuna</t>
  </si>
  <si>
    <r>
      <t>PRIHODI</t>
    </r>
    <r>
      <rPr>
        <sz val="8.5"/>
        <color theme="1"/>
        <rFont val="Times New Roman"/>
        <family val="1"/>
        <charset val="238"/>
      </rPr>
      <t xml:space="preserve"> </t>
    </r>
    <r>
      <rPr>
        <b/>
        <sz val="8.5"/>
        <color theme="1"/>
        <rFont val="Times New Roman"/>
        <family val="1"/>
        <charset val="238"/>
      </rPr>
      <t>POSLOVANJA</t>
    </r>
  </si>
  <si>
    <r>
      <t>VRSTA</t>
    </r>
    <r>
      <rPr>
        <sz val="7.5"/>
        <color theme="1"/>
        <rFont val="Times New Roman"/>
        <family val="1"/>
        <charset val="238"/>
      </rPr>
      <t xml:space="preserve"> </t>
    </r>
    <r>
      <rPr>
        <b/>
        <sz val="7.5"/>
        <color theme="1"/>
        <rFont val="Times New Roman"/>
        <family val="1"/>
        <charset val="238"/>
      </rPr>
      <t>PRIHODA</t>
    </r>
    <r>
      <rPr>
        <sz val="7.5"/>
        <color theme="1"/>
        <rFont val="Times New Roman"/>
        <family val="1"/>
        <charset val="238"/>
      </rPr>
      <t xml:space="preserve"> </t>
    </r>
    <r>
      <rPr>
        <b/>
        <sz val="7.5"/>
        <color theme="1"/>
        <rFont val="Times New Roman"/>
        <family val="1"/>
        <charset val="238"/>
      </rPr>
      <t>/</t>
    </r>
    <r>
      <rPr>
        <sz val="7.5"/>
        <color theme="1"/>
        <rFont val="Times New Roman"/>
        <family val="1"/>
        <charset val="238"/>
      </rPr>
      <t xml:space="preserve"> </t>
    </r>
    <r>
      <rPr>
        <b/>
        <sz val="7.5"/>
        <color theme="1"/>
        <rFont val="Times New Roman"/>
        <family val="1"/>
        <charset val="238"/>
      </rPr>
      <t>RASHODA</t>
    </r>
  </si>
  <si>
    <r>
      <t>BROJ</t>
    </r>
    <r>
      <rPr>
        <sz val="5"/>
        <color theme="1"/>
        <rFont val="Times New Roman"/>
        <family val="1"/>
        <charset val="238"/>
      </rPr>
      <t xml:space="preserve"> </t>
    </r>
    <r>
      <rPr>
        <b/>
        <sz val="5"/>
        <color theme="1"/>
        <rFont val="Times New Roman"/>
        <family val="1"/>
        <charset val="238"/>
      </rPr>
      <t>KONTA</t>
    </r>
  </si>
  <si>
    <t>Pomoć proračunskim korsinicima iz drugih proračuna</t>
  </si>
  <si>
    <t>Prijevozna sredstva</t>
  </si>
  <si>
    <r>
      <t>Indeks</t>
    </r>
    <r>
      <rPr>
        <sz val="8"/>
        <color theme="1"/>
        <rFont val="Times New Roman"/>
        <family val="1"/>
        <charset val="238"/>
      </rPr>
      <t xml:space="preserve"> </t>
    </r>
    <r>
      <rPr>
        <b/>
        <sz val="8"/>
        <color theme="1"/>
        <rFont val="Times New Roman"/>
        <family val="1"/>
        <charset val="238"/>
      </rPr>
      <t>2/1</t>
    </r>
  </si>
  <si>
    <r>
      <t>Indeks</t>
    </r>
    <r>
      <rPr>
        <sz val="8"/>
        <color theme="1"/>
        <rFont val="Times New Roman"/>
        <family val="1"/>
        <charset val="238"/>
      </rPr>
      <t xml:space="preserve"> </t>
    </r>
    <r>
      <rPr>
        <b/>
        <sz val="8"/>
        <color theme="1"/>
        <rFont val="Times New Roman"/>
        <family val="1"/>
        <charset val="238"/>
      </rPr>
      <t>3/2</t>
    </r>
  </si>
  <si>
    <t>PLAN ZA 2023.</t>
  </si>
  <si>
    <r>
      <rPr>
        <b/>
        <i/>
        <sz val="9.5"/>
        <color theme="1"/>
        <rFont val="Times New Roman"/>
        <family val="1"/>
        <charset val="238"/>
      </rPr>
      <t>PROGRAM</t>
    </r>
    <r>
      <rPr>
        <i/>
        <sz val="9.5"/>
        <color theme="1"/>
        <rFont val="Times New Roman"/>
        <family val="1"/>
        <charset val="238"/>
      </rPr>
      <t xml:space="preserve">  </t>
    </r>
    <r>
      <rPr>
        <b/>
        <i/>
        <sz val="9.5"/>
        <color theme="1"/>
        <rFont val="Times New Roman"/>
        <family val="1"/>
        <charset val="238"/>
      </rPr>
      <t>-</t>
    </r>
    <r>
      <rPr>
        <i/>
        <sz val="9.5"/>
        <color theme="1"/>
        <rFont val="Times New Roman"/>
        <family val="1"/>
        <charset val="238"/>
      </rPr>
      <t xml:space="preserve"> </t>
    </r>
    <r>
      <rPr>
        <b/>
        <i/>
        <sz val="9.5"/>
        <color theme="1"/>
        <rFont val="Times New Roman"/>
        <family val="1"/>
        <charset val="238"/>
      </rPr>
      <t>P1017</t>
    </r>
    <r>
      <rPr>
        <i/>
        <sz val="9.5"/>
        <color theme="1"/>
        <rFont val="Times New Roman"/>
        <family val="1"/>
        <charset val="238"/>
      </rPr>
      <t xml:space="preserve"> </t>
    </r>
    <r>
      <rPr>
        <b/>
        <i/>
        <sz val="9.5"/>
        <color theme="1"/>
        <rFont val="Times New Roman"/>
        <family val="1"/>
        <charset val="238"/>
      </rPr>
      <t>:</t>
    </r>
    <r>
      <rPr>
        <i/>
        <sz val="9.5"/>
        <color theme="1"/>
        <rFont val="Times New Roman"/>
        <family val="1"/>
        <charset val="238"/>
      </rPr>
      <t xml:space="preserve"> Prostorno uređenje</t>
    </r>
    <r>
      <rPr>
        <b/>
        <i/>
        <sz val="9.5"/>
        <color theme="1"/>
        <rFont val="Times New Roman"/>
        <family val="1"/>
        <charset val="238"/>
      </rPr>
      <t/>
    </r>
  </si>
  <si>
    <r>
      <rPr>
        <b/>
        <sz val="9.5"/>
        <color theme="1"/>
        <rFont val="Arial"/>
        <family val="2"/>
        <charset val="238"/>
      </rPr>
      <t>FUNKCIJSKA</t>
    </r>
    <r>
      <rPr>
        <b/>
        <sz val="9.5"/>
        <color theme="1"/>
        <rFont val="Times New Roman"/>
        <family val="1"/>
        <charset val="238"/>
      </rPr>
      <t xml:space="preserve"> </t>
    </r>
    <r>
      <rPr>
        <b/>
        <sz val="9.5"/>
        <color theme="1"/>
        <rFont val="Arial"/>
        <family val="2"/>
        <charset val="238"/>
      </rPr>
      <t>KLASIFIKACIJA</t>
    </r>
    <r>
      <rPr>
        <b/>
        <sz val="9.5"/>
        <color theme="1"/>
        <rFont val="Times New Roman"/>
        <family val="1"/>
        <charset val="238"/>
      </rPr>
      <t xml:space="preserve"> </t>
    </r>
    <r>
      <rPr>
        <b/>
        <sz val="9.5"/>
        <color theme="1"/>
        <rFont val="Arial"/>
        <family val="2"/>
        <charset val="238"/>
      </rPr>
      <t>06</t>
    </r>
    <r>
      <rPr>
        <b/>
        <sz val="9.5"/>
        <color theme="1"/>
        <rFont val="Times New Roman"/>
        <family val="1"/>
        <charset val="238"/>
      </rPr>
      <t xml:space="preserve"> </t>
    </r>
    <r>
      <rPr>
        <b/>
        <sz val="9.5"/>
        <color theme="1"/>
        <rFont val="Arial"/>
        <family val="2"/>
        <charset val="238"/>
      </rPr>
      <t>–</t>
    </r>
    <r>
      <rPr>
        <b/>
        <sz val="9.5"/>
        <color theme="1"/>
        <rFont val="Times New Roman"/>
        <family val="1"/>
        <charset val="238"/>
      </rPr>
      <t xml:space="preserve"> Usluge unapređenja stanovanja i zajednice</t>
    </r>
    <r>
      <rPr>
        <b/>
        <sz val="9.5"/>
        <color theme="1"/>
        <rFont val="Arial"/>
        <family val="2"/>
        <charset val="238"/>
      </rPr>
      <t/>
    </r>
  </si>
  <si>
    <r>
      <t>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nefinancijske</t>
    </r>
    <r>
      <rPr>
        <sz val="9.5"/>
        <color theme="1"/>
        <rFont val="Times New Roman"/>
        <family val="1"/>
        <charset val="238"/>
      </rPr>
      <t xml:space="preserve"> </t>
    </r>
    <r>
      <rPr>
        <b/>
        <sz val="9.5"/>
        <color theme="1"/>
        <rFont val="Times New Roman"/>
        <family val="1"/>
        <charset val="238"/>
      </rPr>
      <t>imovine</t>
    </r>
  </si>
  <si>
    <r>
      <t>Nak.</t>
    </r>
    <r>
      <rPr>
        <sz val="9.5"/>
        <color theme="1"/>
        <rFont val="Times New Roman"/>
        <family val="1"/>
        <charset val="238"/>
      </rPr>
      <t xml:space="preserve"> </t>
    </r>
    <r>
      <rPr>
        <b/>
        <sz val="9.5"/>
        <color theme="1"/>
        <rFont val="Times New Roman"/>
        <family val="1"/>
        <charset val="238"/>
      </rPr>
      <t>građ.i</t>
    </r>
    <r>
      <rPr>
        <sz val="9.5"/>
        <color theme="1"/>
        <rFont val="Times New Roman"/>
        <family val="1"/>
        <charset val="238"/>
      </rPr>
      <t xml:space="preserve"> </t>
    </r>
    <r>
      <rPr>
        <b/>
        <sz val="9.5"/>
        <color theme="1"/>
        <rFont val="Times New Roman"/>
        <family val="1"/>
        <charset val="238"/>
      </rPr>
      <t>kuć.na</t>
    </r>
    <r>
      <rPr>
        <sz val="9.5"/>
        <color theme="1"/>
        <rFont val="Times New Roman"/>
        <family val="1"/>
        <charset val="238"/>
      </rPr>
      <t xml:space="preserve"> </t>
    </r>
    <r>
      <rPr>
        <b/>
        <sz val="9.5"/>
        <color theme="1"/>
        <rFont val="Times New Roman"/>
        <family val="1"/>
        <charset val="238"/>
      </rPr>
      <t>temelju</t>
    </r>
    <r>
      <rPr>
        <sz val="9.5"/>
        <color theme="1"/>
        <rFont val="Times New Roman"/>
        <family val="1"/>
        <charset val="238"/>
      </rPr>
      <t xml:space="preserve"> </t>
    </r>
    <r>
      <rPr>
        <b/>
        <sz val="9.5"/>
        <color theme="1"/>
        <rFont val="Times New Roman"/>
        <family val="1"/>
        <charset val="238"/>
      </rPr>
      <t>osig.i</t>
    </r>
    <r>
      <rPr>
        <sz val="9.5"/>
        <color theme="1"/>
        <rFont val="Times New Roman"/>
        <family val="1"/>
        <charset val="238"/>
      </rPr>
      <t xml:space="preserve"> </t>
    </r>
    <r>
      <rPr>
        <b/>
        <sz val="9.5"/>
        <color theme="1"/>
        <rFont val="Times New Roman"/>
        <family val="1"/>
        <charset val="238"/>
      </rPr>
      <t>dr.nak</t>
    </r>
  </si>
  <si>
    <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K100302 : DODATNA ULAGANJA NA GRAĐ. OBJEKTIMA</t>
    </r>
  </si>
  <si>
    <r>
      <t>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dodat.na</t>
    </r>
    <r>
      <rPr>
        <sz val="9.5"/>
        <color theme="1"/>
        <rFont val="Times New Roman"/>
        <family val="1"/>
        <charset val="238"/>
      </rPr>
      <t xml:space="preserve"> </t>
    </r>
    <r>
      <rPr>
        <b/>
        <sz val="9.5"/>
        <color theme="1"/>
        <rFont val="Times New Roman"/>
        <family val="1"/>
        <charset val="238"/>
      </rPr>
      <t>ulag.na</t>
    </r>
    <r>
      <rPr>
        <sz val="9.5"/>
        <color theme="1"/>
        <rFont val="Times New Roman"/>
        <family val="1"/>
        <charset val="238"/>
      </rPr>
      <t xml:space="preserve"> </t>
    </r>
    <r>
      <rPr>
        <b/>
        <sz val="9.5"/>
        <color theme="1"/>
        <rFont val="Times New Roman"/>
        <family val="1"/>
        <charset val="238"/>
      </rPr>
      <t>nefin.imov.</t>
    </r>
  </si>
  <si>
    <r>
      <t>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proizved.dug.</t>
    </r>
    <r>
      <rPr>
        <sz val="9.5"/>
        <color theme="1"/>
        <rFont val="Times New Roman"/>
        <family val="1"/>
        <charset val="238"/>
      </rPr>
      <t xml:space="preserve"> </t>
    </r>
    <r>
      <rPr>
        <b/>
        <sz val="9.5"/>
        <color theme="1"/>
        <rFont val="Times New Roman"/>
        <family val="1"/>
        <charset val="238"/>
      </rPr>
      <t>Imov</t>
    </r>
  </si>
  <si>
    <r>
      <rPr>
        <b/>
        <sz val="9.5"/>
        <color theme="1"/>
        <rFont val="Times New Roman"/>
        <family val="1"/>
        <charset val="238"/>
      </rP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A101604</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POKLON</t>
    </r>
    <r>
      <rPr>
        <sz val="9.5"/>
        <color theme="1"/>
        <rFont val="Times New Roman"/>
        <family val="1"/>
        <charset val="238"/>
      </rPr>
      <t xml:space="preserve"> </t>
    </r>
    <r>
      <rPr>
        <b/>
        <sz val="9.5"/>
        <color theme="1"/>
        <rFont val="Times New Roman"/>
        <family val="1"/>
        <charset val="238"/>
      </rPr>
      <t>PAKETIĆI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DJECU</t>
    </r>
  </si>
  <si>
    <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10</t>
    </r>
    <r>
      <rPr>
        <sz val="9.5"/>
        <color theme="1"/>
        <rFont val="Times New Roman"/>
        <family val="1"/>
        <charset val="238"/>
      </rPr>
      <t xml:space="preserve"> </t>
    </r>
    <r>
      <rPr>
        <b/>
        <sz val="9.5"/>
        <color theme="1"/>
        <rFont val="Arial"/>
        <family val="2"/>
        <charset val="238"/>
      </rPr>
      <t>-</t>
    </r>
    <r>
      <rPr>
        <sz val="9.5"/>
        <color theme="1"/>
        <rFont val="Times New Roman"/>
        <family val="1"/>
        <charset val="238"/>
      </rPr>
      <t xml:space="preserve"> </t>
    </r>
    <r>
      <rPr>
        <b/>
        <sz val="9.5"/>
        <color theme="1"/>
        <rFont val="Arial"/>
        <family val="2"/>
        <charset val="238"/>
      </rPr>
      <t>Socijalna</t>
    </r>
    <r>
      <rPr>
        <sz val="9.5"/>
        <color theme="1"/>
        <rFont val="Times New Roman"/>
        <family val="1"/>
        <charset val="238"/>
      </rPr>
      <t xml:space="preserve"> </t>
    </r>
    <r>
      <rPr>
        <b/>
        <sz val="9.5"/>
        <color theme="1"/>
        <rFont val="Arial"/>
        <family val="2"/>
        <charset val="238"/>
      </rPr>
      <t>zaštita</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</si>
  <si>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A100401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ODRŽAVANJE</t>
    </r>
    <r>
      <rPr>
        <sz val="9.5"/>
        <color theme="1"/>
        <rFont val="Times New Roman"/>
        <family val="1"/>
        <charset val="238"/>
      </rPr>
      <t xml:space="preserve"> </t>
    </r>
    <r>
      <rPr>
        <b/>
        <sz val="9.5"/>
        <color theme="1"/>
        <rFont val="Times New Roman"/>
        <family val="1"/>
        <charset val="238"/>
      </rPr>
      <t>JAVNIH</t>
    </r>
    <r>
      <rPr>
        <sz val="9.5"/>
        <color theme="1"/>
        <rFont val="Times New Roman"/>
        <family val="1"/>
        <charset val="238"/>
      </rPr>
      <t xml:space="preserve"> </t>
    </r>
    <r>
      <rPr>
        <b/>
        <sz val="9.5"/>
        <color theme="1"/>
        <rFont val="Times New Roman"/>
        <family val="1"/>
        <charset val="238"/>
      </rPr>
      <t>POVRŠINA</t>
    </r>
  </si>
  <si>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P1004</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Održavanje</t>
    </r>
    <r>
      <rPr>
        <sz val="9.5"/>
        <color theme="1"/>
        <rFont val="Times New Roman"/>
        <family val="1"/>
        <charset val="238"/>
      </rPr>
      <t xml:space="preserve"> </t>
    </r>
    <r>
      <rPr>
        <b/>
        <i/>
        <sz val="9.5"/>
        <color theme="1"/>
        <rFont val="Times New Roman"/>
        <family val="1"/>
        <charset val="238"/>
      </rPr>
      <t>komunalne</t>
    </r>
    <r>
      <rPr>
        <sz val="9.5"/>
        <color theme="1"/>
        <rFont val="Times New Roman"/>
        <family val="1"/>
        <charset val="238"/>
      </rPr>
      <t xml:space="preserve"> </t>
    </r>
    <r>
      <rPr>
        <b/>
        <i/>
        <sz val="9.5"/>
        <color theme="1"/>
        <rFont val="Times New Roman"/>
        <family val="1"/>
        <charset val="238"/>
      </rPr>
      <t>infrastrukture</t>
    </r>
    <r>
      <rPr>
        <b/>
        <i/>
        <sz val="9.5"/>
        <color theme="1"/>
        <rFont val="Times New Roman"/>
        <family val="1"/>
        <charset val="238"/>
      </rPr>
      <t>strukture</t>
    </r>
  </si>
  <si>
    <r>
      <t>Izvor</t>
    </r>
    <r>
      <rPr>
        <b/>
        <sz val="9.5"/>
        <color theme="1"/>
        <rFont val="Times New Roman"/>
        <family val="1"/>
        <charset val="238"/>
      </rPr>
      <t xml:space="preserve"> 4</t>
    </r>
    <r>
      <rPr>
        <b/>
        <sz val="9.5"/>
        <color theme="1"/>
        <rFont val="Arial"/>
        <family val="2"/>
        <charset val="238"/>
      </rPr>
      <t>.</t>
    </r>
    <r>
      <rPr>
        <b/>
        <sz val="9.5"/>
        <color theme="1"/>
        <rFont val="Times New Roman"/>
        <family val="1"/>
        <charset val="238"/>
      </rPr>
      <t xml:space="preserve"> PRIHODI ZA POSEBNE NAMJENE</t>
    </r>
  </si>
  <si>
    <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 NABAVA OPREME ZA REDOVNO POSLOVANJE
INFORMATIZACIJA</t>
    </r>
    <r>
      <rPr>
        <sz val="9.5"/>
        <color theme="1"/>
        <rFont val="Times New Roman"/>
        <family val="1"/>
        <charset val="238"/>
      </rPr>
      <t xml:space="preserve"> </t>
    </r>
    <r>
      <rPr>
        <b/>
        <sz val="9.5"/>
        <color theme="1"/>
        <rFont val="Times New Roman"/>
        <family val="1"/>
        <charset val="238"/>
      </rPr>
      <t>UPRAVEKAPITALNI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UREDSKI</t>
    </r>
    <r>
      <rPr>
        <sz val="9.5"/>
        <color theme="1"/>
        <rFont val="Times New Roman"/>
        <family val="1"/>
        <charset val="238"/>
      </rPr>
      <t xml:space="preserve"> </t>
    </r>
    <r>
      <rPr>
        <b/>
        <sz val="9.5"/>
        <color theme="1"/>
        <rFont val="Times New Roman"/>
        <family val="1"/>
        <charset val="238"/>
      </rPr>
      <t>NAMJEŠTAJ</t>
    </r>
    <r>
      <rPr>
        <sz val="9.5"/>
        <color theme="1"/>
        <rFont val="Times New Roman"/>
        <family val="1"/>
        <charset val="238"/>
      </rPr>
      <t xml:space="preserve"> </t>
    </r>
    <r>
      <rPr>
        <b/>
        <sz val="9.5"/>
        <color theme="1"/>
        <rFont val="Times New Roman"/>
        <family val="1"/>
        <charset val="238"/>
      </rPr>
      <t>I
INFORMATIZACIJA</t>
    </r>
    <r>
      <rPr>
        <sz val="9.5"/>
        <color theme="1"/>
        <rFont val="Times New Roman"/>
        <family val="1"/>
        <charset val="238"/>
      </rPr>
      <t xml:space="preserve"> </t>
    </r>
    <r>
      <rPr>
        <b/>
        <sz val="9.5"/>
        <color theme="1"/>
        <rFont val="Times New Roman"/>
        <family val="1"/>
        <charset val="238"/>
      </rPr>
      <t>UPRAVEKAPITALNI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UREDSKI</t>
    </r>
    <r>
      <rPr>
        <sz val="9.5"/>
        <color theme="1"/>
        <rFont val="Times New Roman"/>
        <family val="1"/>
        <charset val="238"/>
      </rPr>
      <t xml:space="preserve"> </t>
    </r>
    <r>
      <rPr>
        <b/>
        <sz val="9.5"/>
        <color theme="1"/>
        <rFont val="Times New Roman"/>
        <family val="1"/>
        <charset val="238"/>
      </rPr>
      <t>NAMJEŠTAJ</t>
    </r>
    <r>
      <rPr>
        <sz val="9.5"/>
        <color theme="1"/>
        <rFont val="Times New Roman"/>
        <family val="1"/>
        <charset val="238"/>
      </rPr>
      <t xml:space="preserve"> </t>
    </r>
    <r>
      <rPr>
        <b/>
        <sz val="9.5"/>
        <color theme="1"/>
        <rFont val="Times New Roman"/>
        <family val="1"/>
        <charset val="238"/>
      </rPr>
      <t>I
INFORMATIZACIJA</t>
    </r>
    <r>
      <rPr>
        <sz val="9.5"/>
        <color theme="1"/>
        <rFont val="Times New Roman"/>
        <family val="1"/>
        <charset val="238"/>
      </rPr>
      <t xml:space="preserve"> </t>
    </r>
    <r>
      <rPr>
        <b/>
        <sz val="9.5"/>
        <color theme="1"/>
        <rFont val="Times New Roman"/>
        <family val="1"/>
        <charset val="238"/>
      </rPr>
      <t>UPRAVEKAPITALNI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UREDSKI</t>
    </r>
    <r>
      <rPr>
        <sz val="9.5"/>
        <color theme="1"/>
        <rFont val="Times New Roman"/>
        <family val="1"/>
        <charset val="238"/>
      </rPr>
      <t xml:space="preserve"> </t>
    </r>
    <r>
      <rPr>
        <b/>
        <sz val="9.5"/>
        <color theme="1"/>
        <rFont val="Times New Roman"/>
        <family val="1"/>
        <charset val="238"/>
      </rPr>
      <t>NAMJEŠTAJ</t>
    </r>
    <r>
      <rPr>
        <sz val="9.5"/>
        <color theme="1"/>
        <rFont val="Times New Roman"/>
        <family val="1"/>
        <charset val="238"/>
      </rPr>
      <t xml:space="preserve"> </t>
    </r>
    <r>
      <rPr>
        <b/>
        <sz val="9.5"/>
        <color theme="1"/>
        <rFont val="Times New Roman"/>
        <family val="1"/>
        <charset val="238"/>
      </rPr>
      <t>I
INFORMATIZACIJA</t>
    </r>
    <r>
      <rPr>
        <sz val="9.5"/>
        <color theme="1"/>
        <rFont val="Times New Roman"/>
        <family val="1"/>
        <charset val="238"/>
      </rPr>
      <t xml:space="preserve"> </t>
    </r>
    <r>
      <rPr>
        <b/>
        <sz val="9.5"/>
        <color theme="1"/>
        <rFont val="Times New Roman"/>
        <family val="1"/>
        <charset val="238"/>
      </rPr>
      <t>UPRAVEKAPITALNI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UREDSKI</t>
    </r>
    <r>
      <rPr>
        <sz val="9.5"/>
        <color theme="1"/>
        <rFont val="Times New Roman"/>
        <family val="1"/>
        <charset val="238"/>
      </rPr>
      <t xml:space="preserve"> </t>
    </r>
    <r>
      <rPr>
        <b/>
        <sz val="9.5"/>
        <color theme="1"/>
        <rFont val="Times New Roman"/>
        <family val="1"/>
        <charset val="238"/>
      </rPr>
      <t>NAMJEŠTAJ</t>
    </r>
    <r>
      <rPr>
        <sz val="9.5"/>
        <color theme="1"/>
        <rFont val="Times New Roman"/>
        <family val="1"/>
        <charset val="238"/>
      </rPr>
      <t xml:space="preserve"> </t>
    </r>
    <r>
      <rPr>
        <b/>
        <sz val="9.5"/>
        <color theme="1"/>
        <rFont val="Times New Roman"/>
        <family val="1"/>
        <charset val="238"/>
      </rPr>
      <t>I
INFORMATIZACIJA</t>
    </r>
    <r>
      <rPr>
        <sz val="9.5"/>
        <color theme="1"/>
        <rFont val="Times New Roman"/>
        <family val="1"/>
        <charset val="238"/>
      </rPr>
      <t xml:space="preserve"> </t>
    </r>
    <r>
      <rPr>
        <b/>
        <sz val="9.5"/>
        <color theme="1"/>
        <rFont val="Times New Roman"/>
        <family val="1"/>
        <charset val="238"/>
      </rPr>
      <t>UPRAVEKAPITALNI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UREDSKI</t>
    </r>
    <r>
      <rPr>
        <sz val="9.5"/>
        <color theme="1"/>
        <rFont val="Times New Roman"/>
        <family val="1"/>
        <charset val="238"/>
      </rPr>
      <t xml:space="preserve"> </t>
    </r>
    <r>
      <rPr>
        <b/>
        <sz val="9.5"/>
        <color theme="1"/>
        <rFont val="Times New Roman"/>
        <family val="1"/>
        <charset val="238"/>
      </rPr>
      <t>NAMJEŠTAJ</t>
    </r>
    <r>
      <rPr>
        <sz val="9.5"/>
        <color theme="1"/>
        <rFont val="Times New Roman"/>
        <family val="1"/>
        <charset val="238"/>
      </rPr>
      <t xml:space="preserve"> </t>
    </r>
    <r>
      <rPr>
        <b/>
        <sz val="9.5"/>
        <color theme="1"/>
        <rFont val="Times New Roman"/>
        <family val="1"/>
        <charset val="238"/>
      </rPr>
      <t>I
INFORMATIZACIJA</t>
    </r>
    <r>
      <rPr>
        <sz val="9.5"/>
        <color theme="1"/>
        <rFont val="Times New Roman"/>
        <family val="1"/>
        <charset val="238"/>
      </rPr>
      <t xml:space="preserve"> </t>
    </r>
    <r>
      <rPr>
        <b/>
        <sz val="9.5"/>
        <color theme="1"/>
        <rFont val="Times New Roman"/>
        <family val="1"/>
        <charset val="238"/>
      </rPr>
      <t>UPRAVEKAPITALNI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UREDSKI</t>
    </r>
    <r>
      <rPr>
        <sz val="9.5"/>
        <color theme="1"/>
        <rFont val="Times New Roman"/>
        <family val="1"/>
        <charset val="238"/>
      </rPr>
      <t xml:space="preserve"> </t>
    </r>
    <r>
      <rPr>
        <b/>
        <sz val="9.5"/>
        <color theme="1"/>
        <rFont val="Times New Roman"/>
        <family val="1"/>
        <charset val="238"/>
      </rPr>
      <t>NAMJEŠTAJ</t>
    </r>
    <r>
      <rPr>
        <sz val="9.5"/>
        <color theme="1"/>
        <rFont val="Times New Roman"/>
        <family val="1"/>
        <charset val="238"/>
      </rPr>
      <t xml:space="preserve"> </t>
    </r>
    <r>
      <rPr>
        <b/>
        <sz val="9.5"/>
        <color theme="1"/>
        <rFont val="Times New Roman"/>
        <family val="1"/>
        <charset val="238"/>
      </rPr>
      <t>I
INFORMATIZACIJA</t>
    </r>
    <r>
      <rPr>
        <sz val="9.5"/>
        <color theme="1"/>
        <rFont val="Times New Roman"/>
        <family val="1"/>
        <charset val="238"/>
      </rPr>
      <t xml:space="preserve"> </t>
    </r>
    <r>
      <rPr>
        <b/>
        <sz val="9.5"/>
        <color theme="1"/>
        <rFont val="Times New Roman"/>
        <family val="1"/>
        <charset val="238"/>
      </rPr>
      <t>UPRAVEKAPITALNI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UREDSKI</t>
    </r>
    <r>
      <rPr>
        <sz val="9.5"/>
        <color theme="1"/>
        <rFont val="Times New Roman"/>
        <family val="1"/>
        <charset val="238"/>
      </rPr>
      <t xml:space="preserve"> </t>
    </r>
    <r>
      <rPr>
        <b/>
        <sz val="9.5"/>
        <color theme="1"/>
        <rFont val="Times New Roman"/>
        <family val="1"/>
        <charset val="238"/>
      </rPr>
      <t>NAMJEŠTAJ</t>
    </r>
    <r>
      <rPr>
        <sz val="9.5"/>
        <color theme="1"/>
        <rFont val="Times New Roman"/>
        <family val="1"/>
        <charset val="238"/>
      </rPr>
      <t xml:space="preserve"> </t>
    </r>
    <r>
      <rPr>
        <b/>
        <sz val="9.5"/>
        <color theme="1"/>
        <rFont val="Times New Roman"/>
        <family val="1"/>
        <charset val="238"/>
      </rPr>
      <t>I
INFORMATIZACIJA</t>
    </r>
    <r>
      <rPr>
        <sz val="9.5"/>
        <color theme="1"/>
        <rFont val="Times New Roman"/>
        <family val="1"/>
        <charset val="238"/>
      </rPr>
      <t xml:space="preserve"> </t>
    </r>
    <r>
      <rPr>
        <b/>
        <sz val="9.5"/>
        <color theme="1"/>
        <rFont val="Times New Roman"/>
        <family val="1"/>
        <charset val="238"/>
      </rPr>
      <t>UPRAVEKAPITALNI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UREDSKI</t>
    </r>
    <r>
      <rPr>
        <sz val="9.5"/>
        <color theme="1"/>
        <rFont val="Times New Roman"/>
        <family val="1"/>
        <charset val="238"/>
      </rPr>
      <t xml:space="preserve"> </t>
    </r>
    <r>
      <rPr>
        <b/>
        <sz val="9.5"/>
        <color theme="1"/>
        <rFont val="Times New Roman"/>
        <family val="1"/>
        <charset val="238"/>
      </rPr>
      <t>NAMJEŠTAJ</t>
    </r>
    <r>
      <rPr>
        <sz val="9.5"/>
        <color theme="1"/>
        <rFont val="Times New Roman"/>
        <family val="1"/>
        <charset val="238"/>
      </rPr>
      <t xml:space="preserve"> </t>
    </r>
    <r>
      <rPr>
        <b/>
        <sz val="9.5"/>
        <color theme="1"/>
        <rFont val="Times New Roman"/>
        <family val="1"/>
        <charset val="238"/>
      </rPr>
      <t>I
INFORMATIZACIJA</t>
    </r>
    <r>
      <rPr>
        <sz val="9.5"/>
        <color theme="1"/>
        <rFont val="Times New Roman"/>
        <family val="1"/>
        <charset val="238"/>
      </rPr>
      <t xml:space="preserve"> </t>
    </r>
    <r>
      <rPr>
        <b/>
        <sz val="9.5"/>
        <color theme="1"/>
        <rFont val="Times New Roman"/>
        <family val="1"/>
        <charset val="238"/>
      </rPr>
      <t>UPRAVEKAPITALNI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UREDSKI</t>
    </r>
    <r>
      <rPr>
        <sz val="9.5"/>
        <color theme="1"/>
        <rFont val="Times New Roman"/>
        <family val="1"/>
        <charset val="238"/>
      </rPr>
      <t xml:space="preserve"> </t>
    </r>
    <r>
      <rPr>
        <b/>
        <sz val="9.5"/>
        <color theme="1"/>
        <rFont val="Times New Roman"/>
        <family val="1"/>
        <charset val="238"/>
      </rPr>
      <t>NAMJEŠTAJ</t>
    </r>
    <r>
      <rPr>
        <sz val="9.5"/>
        <color theme="1"/>
        <rFont val="Times New Roman"/>
        <family val="1"/>
        <charset val="238"/>
      </rPr>
      <t xml:space="preserve"> </t>
    </r>
    <r>
      <rPr>
        <b/>
        <sz val="9.5"/>
        <color theme="1"/>
        <rFont val="Times New Roman"/>
        <family val="1"/>
        <charset val="238"/>
      </rPr>
      <t>I
INFORMATIZACIJA</t>
    </r>
    <r>
      <rPr>
        <sz val="9.5"/>
        <color theme="1"/>
        <rFont val="Times New Roman"/>
        <family val="1"/>
        <charset val="238"/>
      </rPr>
      <t xml:space="preserve"> </t>
    </r>
    <r>
      <rPr>
        <b/>
        <sz val="9.5"/>
        <color theme="1"/>
        <rFont val="Times New Roman"/>
        <family val="1"/>
        <charset val="238"/>
      </rPr>
      <t>UPRAVEKAPITALNI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UREDSKI</t>
    </r>
    <r>
      <rPr>
        <sz val="9.5"/>
        <color theme="1"/>
        <rFont val="Times New Roman"/>
        <family val="1"/>
        <charset val="238"/>
      </rPr>
      <t xml:space="preserve"> </t>
    </r>
    <r>
      <rPr>
        <b/>
        <sz val="9.5"/>
        <color theme="1"/>
        <rFont val="Times New Roman"/>
        <family val="1"/>
        <charset val="238"/>
      </rPr>
      <t>NAMJEŠTAJ</t>
    </r>
    <r>
      <rPr>
        <sz val="9.5"/>
        <color theme="1"/>
        <rFont val="Times New Roman"/>
        <family val="1"/>
        <charset val="238"/>
      </rPr>
      <t xml:space="preserve"> </t>
    </r>
    <r>
      <rPr>
        <b/>
        <sz val="9.5"/>
        <color theme="1"/>
        <rFont val="Times New Roman"/>
        <family val="1"/>
        <charset val="238"/>
      </rPr>
      <t>I
INFORMATIZACIJA</t>
    </r>
    <r>
      <rPr>
        <sz val="9.5"/>
        <color theme="1"/>
        <rFont val="Times New Roman"/>
        <family val="1"/>
        <charset val="238"/>
      </rPr>
      <t xml:space="preserve"> </t>
    </r>
    <r>
      <rPr>
        <b/>
        <sz val="9.5"/>
        <color theme="1"/>
        <rFont val="Times New Roman"/>
        <family val="1"/>
        <charset val="238"/>
      </rPr>
      <t>UPRAVEKAPITALNI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K100301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UREDSKI</t>
    </r>
    <r>
      <rPr>
        <sz val="9.5"/>
        <color theme="1"/>
        <rFont val="Times New Roman"/>
        <family val="1"/>
        <charset val="238"/>
      </rPr>
      <t xml:space="preserve"> </t>
    </r>
    <r>
      <rPr>
        <b/>
        <sz val="9.5"/>
        <color theme="1"/>
        <rFont val="Times New Roman"/>
        <family val="1"/>
        <charset val="238"/>
      </rPr>
      <t>NAMJEŠTAJ</t>
    </r>
    <r>
      <rPr>
        <sz val="9.5"/>
        <color theme="1"/>
        <rFont val="Times New Roman"/>
        <family val="1"/>
        <charset val="238"/>
      </rPr>
      <t xml:space="preserve"> </t>
    </r>
    <r>
      <rPr>
        <b/>
        <sz val="9.5"/>
        <color theme="1"/>
        <rFont val="Times New Roman"/>
        <family val="1"/>
        <charset val="238"/>
      </rPr>
      <t>I
INFORMATIZACIJA</t>
    </r>
    <r>
      <rPr>
        <sz val="9.5"/>
        <color theme="1"/>
        <rFont val="Times New Roman"/>
        <family val="1"/>
        <charset val="238"/>
      </rPr>
      <t xml:space="preserve"> </t>
    </r>
    <r>
      <rPr>
        <b/>
        <sz val="9.5"/>
        <color theme="1"/>
        <rFont val="Times New Roman"/>
        <family val="1"/>
        <charset val="238"/>
      </rPr>
      <t>UPRAVE</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</si>
  <si>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A101603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CRVENI</t>
    </r>
    <r>
      <rPr>
        <sz val="9.5"/>
        <color theme="1"/>
        <rFont val="Times New Roman"/>
        <family val="1"/>
        <charset val="238"/>
      </rPr>
      <t xml:space="preserve"> </t>
    </r>
    <r>
      <rPr>
        <b/>
        <sz val="9.5"/>
        <color theme="1"/>
        <rFont val="Times New Roman"/>
        <family val="1"/>
        <charset val="238"/>
      </rPr>
      <t>KRIŽ</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</si>
  <si>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A101602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POTPORE</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NOVOROĐENO</t>
    </r>
    <r>
      <rPr>
        <sz val="9.5"/>
        <color theme="1"/>
        <rFont val="Times New Roman"/>
        <family val="1"/>
        <charset val="238"/>
      </rPr>
      <t xml:space="preserve"> </t>
    </r>
    <r>
      <rPr>
        <b/>
        <sz val="9.5"/>
        <color theme="1"/>
        <rFont val="Times New Roman"/>
        <family val="1"/>
        <charset val="238"/>
      </rPr>
      <t>DIJETE</t>
    </r>
  </si>
  <si>
    <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10</t>
    </r>
    <r>
      <rPr>
        <sz val="9.5"/>
        <color theme="1"/>
        <rFont val="Times New Roman"/>
        <family val="1"/>
        <charset val="238"/>
      </rPr>
      <t xml:space="preserve"> </t>
    </r>
    <r>
      <rPr>
        <b/>
        <sz val="9.5"/>
        <color theme="1"/>
        <rFont val="Arial"/>
        <family val="2"/>
        <charset val="238"/>
      </rPr>
      <t>-</t>
    </r>
    <r>
      <rPr>
        <sz val="9.5"/>
        <color theme="1"/>
        <rFont val="Times New Roman"/>
        <family val="1"/>
        <charset val="238"/>
      </rPr>
      <t xml:space="preserve"> </t>
    </r>
    <r>
      <rPr>
        <b/>
        <sz val="9.5"/>
        <color theme="1"/>
        <rFont val="Arial"/>
        <family val="2"/>
        <charset val="238"/>
      </rPr>
      <t>Socijalna</t>
    </r>
    <r>
      <rPr>
        <sz val="9.5"/>
        <color theme="1"/>
        <rFont val="Times New Roman"/>
        <family val="1"/>
        <charset val="238"/>
      </rPr>
      <t xml:space="preserve"> </t>
    </r>
    <r>
      <rPr>
        <b/>
        <sz val="9.5"/>
        <color theme="1"/>
        <rFont val="Arial"/>
        <family val="2"/>
        <charset val="238"/>
      </rPr>
      <t>zaštitA</t>
    </r>
  </si>
  <si>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P1016</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Program</t>
    </r>
    <r>
      <rPr>
        <sz val="9.5"/>
        <color theme="1"/>
        <rFont val="Times New Roman"/>
        <family val="1"/>
        <charset val="238"/>
      </rPr>
      <t xml:space="preserve"> </t>
    </r>
    <r>
      <rPr>
        <b/>
        <i/>
        <sz val="9.5"/>
        <color theme="1"/>
        <rFont val="Times New Roman"/>
        <family val="1"/>
        <charset val="238"/>
      </rPr>
      <t>socijalne</t>
    </r>
    <r>
      <rPr>
        <sz val="9.5"/>
        <color theme="1"/>
        <rFont val="Times New Roman"/>
        <family val="1"/>
        <charset val="238"/>
      </rPr>
      <t xml:space="preserve"> </t>
    </r>
    <r>
      <rPr>
        <b/>
        <i/>
        <sz val="9.5"/>
        <color theme="1"/>
        <rFont val="Times New Roman"/>
        <family val="1"/>
        <charset val="238"/>
      </rPr>
      <t>skrbi</t>
    </r>
    <r>
      <rPr>
        <sz val="9.5"/>
        <color theme="1"/>
        <rFont val="Times New Roman"/>
        <family val="1"/>
        <charset val="238"/>
      </rPr>
      <t xml:space="preserve"> </t>
    </r>
    <r>
      <rPr>
        <b/>
        <i/>
        <sz val="9.5"/>
        <color theme="1"/>
        <rFont val="Times New Roman"/>
        <family val="1"/>
        <charset val="238"/>
      </rPr>
      <t>i</t>
    </r>
    <r>
      <rPr>
        <sz val="9.5"/>
        <color theme="1"/>
        <rFont val="Times New Roman"/>
        <family val="1"/>
        <charset val="238"/>
      </rPr>
      <t xml:space="preserve"> </t>
    </r>
    <r>
      <rPr>
        <b/>
        <i/>
        <sz val="9.5"/>
        <color theme="1"/>
        <rFont val="Times New Roman"/>
        <family val="1"/>
        <charset val="238"/>
      </rPr>
      <t>novčanih</t>
    </r>
    <r>
      <rPr>
        <sz val="9.5"/>
        <color theme="1"/>
        <rFont val="Times New Roman"/>
        <family val="1"/>
        <charset val="238"/>
      </rPr>
      <t xml:space="preserve"> </t>
    </r>
    <r>
      <rPr>
        <b/>
        <i/>
        <sz val="9.5"/>
        <color theme="1"/>
        <rFont val="Times New Roman"/>
        <family val="1"/>
        <charset val="238"/>
      </rPr>
      <t>pomoći</t>
    </r>
  </si>
  <si>
    <r>
      <rPr>
        <b/>
        <sz val="9.5"/>
        <color theme="1"/>
        <rFont val="Times New Roman"/>
        <family val="1"/>
        <charset val="238"/>
      </rP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A101503</t>
    </r>
    <r>
      <rPr>
        <sz val="9.5"/>
        <color theme="1"/>
        <rFont val="Times New Roman"/>
        <family val="1"/>
        <charset val="238"/>
      </rPr>
      <t xml:space="preserve"> </t>
    </r>
    <r>
      <rPr>
        <b/>
        <sz val="9.5"/>
        <color theme="1"/>
        <rFont val="Times New Roman"/>
        <family val="1"/>
        <charset val="238"/>
      </rPr>
      <t>: HGSS</t>
    </r>
  </si>
  <si>
    <r>
      <rPr>
        <b/>
        <sz val="9.5"/>
        <color theme="1"/>
        <rFont val="Arial"/>
        <family val="2"/>
        <charset val="238"/>
      </rP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10</t>
    </r>
    <r>
      <rPr>
        <sz val="9.5"/>
        <color theme="1"/>
        <rFont val="Times New Roman"/>
        <family val="1"/>
        <charset val="238"/>
      </rPr>
      <t xml:space="preserve"> </t>
    </r>
    <r>
      <rPr>
        <b/>
        <sz val="9.5"/>
        <color theme="1"/>
        <rFont val="Arial"/>
        <family val="2"/>
        <charset val="238"/>
      </rPr>
      <t>- Javni red i sigurnost</t>
    </r>
  </si>
  <si>
    <r>
      <t>Ostali</t>
    </r>
    <r>
      <rPr>
        <sz val="9.5"/>
        <color theme="1"/>
        <rFont val="Times New Roman"/>
        <family val="1"/>
        <charset val="238"/>
      </rPr>
      <t xml:space="preserve"> </t>
    </r>
    <r>
      <rPr>
        <b/>
        <sz val="9.5"/>
        <color theme="1"/>
        <rFont val="Times New Roman"/>
        <family val="1"/>
        <charset val="238"/>
      </rPr>
      <t>rashod</t>
    </r>
  </si>
  <si>
    <r>
      <rPr>
        <b/>
        <sz val="9.5"/>
        <color theme="1"/>
        <rFont val="Times New Roman"/>
        <family val="1"/>
        <charset val="238"/>
      </rP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A101502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CIVILNA</t>
    </r>
    <r>
      <rPr>
        <sz val="9.5"/>
        <color theme="1"/>
        <rFont val="Times New Roman"/>
        <family val="1"/>
        <charset val="238"/>
      </rPr>
      <t xml:space="preserve"> </t>
    </r>
    <r>
      <rPr>
        <b/>
        <sz val="9.5"/>
        <color theme="1"/>
        <rFont val="Times New Roman"/>
        <family val="1"/>
        <charset val="238"/>
      </rPr>
      <t>ZAŠTITA</t>
    </r>
  </si>
  <si>
    <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03</t>
    </r>
    <r>
      <rPr>
        <sz val="9.5"/>
        <color theme="1"/>
        <rFont val="Times New Roman"/>
        <family val="1"/>
        <charset val="238"/>
      </rPr>
      <t xml:space="preserve"> </t>
    </r>
    <r>
      <rPr>
        <b/>
        <sz val="9.5"/>
        <color theme="1"/>
        <rFont val="Arial"/>
        <family val="2"/>
        <charset val="238"/>
      </rPr>
      <t>-</t>
    </r>
    <r>
      <rPr>
        <sz val="9.5"/>
        <color theme="1"/>
        <rFont val="Times New Roman"/>
        <family val="1"/>
        <charset val="238"/>
      </rPr>
      <t xml:space="preserve">  </t>
    </r>
    <r>
      <rPr>
        <b/>
        <sz val="9.5"/>
        <color theme="1"/>
        <rFont val="Arial"/>
        <family val="2"/>
        <charset val="238"/>
      </rPr>
      <t>Javni</t>
    </r>
    <r>
      <rPr>
        <sz val="9.5"/>
        <color theme="1"/>
        <rFont val="Times New Roman"/>
        <family val="1"/>
        <charset val="238"/>
      </rPr>
      <t xml:space="preserve"> </t>
    </r>
    <r>
      <rPr>
        <b/>
        <sz val="9.5"/>
        <color theme="1"/>
        <rFont val="Arial"/>
        <family val="2"/>
        <charset val="238"/>
      </rPr>
      <t>red</t>
    </r>
    <r>
      <rPr>
        <sz val="9.5"/>
        <color theme="1"/>
        <rFont val="Times New Roman"/>
        <family val="1"/>
        <charset val="238"/>
      </rPr>
      <t xml:space="preserve"> </t>
    </r>
    <r>
      <rPr>
        <b/>
        <sz val="9.5"/>
        <color theme="1"/>
        <rFont val="Arial"/>
        <family val="2"/>
        <charset val="238"/>
      </rPr>
      <t>i</t>
    </r>
    <r>
      <rPr>
        <sz val="9.5"/>
        <color theme="1"/>
        <rFont val="Times New Roman"/>
        <family val="1"/>
        <charset val="238"/>
      </rPr>
      <t xml:space="preserve"> </t>
    </r>
    <r>
      <rPr>
        <b/>
        <sz val="9.5"/>
        <color theme="1"/>
        <rFont val="Arial"/>
        <family val="2"/>
        <charset val="238"/>
      </rPr>
      <t>sigurnost</t>
    </r>
  </si>
  <si>
    <t>Rashodi za mat. i energ.</t>
  </si>
  <si>
    <r>
      <rPr>
        <b/>
        <sz val="9.5"/>
        <color theme="1"/>
        <rFont val="Arial"/>
        <family val="2"/>
        <charset val="238"/>
      </rP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03</t>
    </r>
    <r>
      <rPr>
        <sz val="9.5"/>
        <color theme="1"/>
        <rFont val="Times New Roman"/>
        <family val="1"/>
        <charset val="238"/>
      </rPr>
      <t xml:space="preserve"> </t>
    </r>
    <r>
      <rPr>
        <b/>
        <sz val="9.5"/>
        <color theme="1"/>
        <rFont val="Arial"/>
        <family val="2"/>
        <charset val="238"/>
      </rPr>
      <t>-</t>
    </r>
    <r>
      <rPr>
        <sz val="9.5"/>
        <color theme="1"/>
        <rFont val="Times New Roman"/>
        <family val="1"/>
        <charset val="238"/>
      </rPr>
      <t xml:space="preserve">  </t>
    </r>
    <r>
      <rPr>
        <b/>
        <sz val="9.5"/>
        <color theme="1"/>
        <rFont val="Arial"/>
        <family val="2"/>
        <charset val="238"/>
      </rPr>
      <t>Javni</t>
    </r>
    <r>
      <rPr>
        <sz val="9.5"/>
        <color theme="1"/>
        <rFont val="Times New Roman"/>
        <family val="1"/>
        <charset val="238"/>
      </rPr>
      <t xml:space="preserve"> </t>
    </r>
    <r>
      <rPr>
        <b/>
        <sz val="9.5"/>
        <color theme="1"/>
        <rFont val="Arial"/>
        <family val="2"/>
        <charset val="238"/>
      </rPr>
      <t>red</t>
    </r>
    <r>
      <rPr>
        <sz val="9.5"/>
        <color theme="1"/>
        <rFont val="Times New Roman"/>
        <family val="1"/>
        <charset val="238"/>
      </rPr>
      <t xml:space="preserve"> </t>
    </r>
    <r>
      <rPr>
        <b/>
        <sz val="9.5"/>
        <color theme="1"/>
        <rFont val="Arial"/>
        <family val="2"/>
        <charset val="238"/>
      </rPr>
      <t>i</t>
    </r>
    <r>
      <rPr>
        <sz val="9.5"/>
        <color theme="1"/>
        <rFont val="Times New Roman"/>
        <family val="1"/>
        <charset val="238"/>
      </rPr>
      <t xml:space="preserve"> </t>
    </r>
    <r>
      <rPr>
        <b/>
        <sz val="9.5"/>
        <color theme="1"/>
        <rFont val="Arial"/>
        <family val="2"/>
        <charset val="238"/>
      </rPr>
      <t>sigurnost</t>
    </r>
  </si>
  <si>
    <r>
      <rPr>
        <b/>
        <sz val="9.5"/>
        <color theme="1"/>
        <rFont val="Times New Roman"/>
        <family val="1"/>
        <charset val="238"/>
      </rPr>
      <t>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nefinancijske</t>
    </r>
    <r>
      <rPr>
        <sz val="9.5"/>
        <color theme="1"/>
        <rFont val="Times New Roman"/>
        <family val="1"/>
        <charset val="238"/>
      </rPr>
      <t xml:space="preserve"> </t>
    </r>
    <r>
      <rPr>
        <b/>
        <sz val="9.5"/>
        <color theme="1"/>
        <rFont val="Times New Roman"/>
        <family val="1"/>
        <charset val="238"/>
      </rPr>
      <t>imovine</t>
    </r>
  </si>
  <si>
    <r>
      <rPr>
        <b/>
        <sz val="9.5"/>
        <color theme="1"/>
        <rFont val="Times New Roman"/>
        <family val="1"/>
        <charset val="238"/>
      </rP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K101503 : DODATNA ULAGANJA</t>
    </r>
    <r>
      <rPr>
        <sz val="9.5"/>
        <color theme="1"/>
        <rFont val="Times New Roman"/>
        <family val="1"/>
        <charset val="238"/>
      </rPr>
      <t xml:space="preserve"> V</t>
    </r>
    <r>
      <rPr>
        <b/>
        <sz val="9.5"/>
        <color theme="1"/>
        <rFont val="Times New Roman"/>
        <family val="1"/>
        <charset val="238"/>
      </rPr>
      <t>ATROGASNA SPREMIŠTA</t>
    </r>
  </si>
  <si>
    <r>
      <t>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nefinanc.imovin</t>
    </r>
  </si>
  <si>
    <r>
      <t>Rashodi</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nabavu</t>
    </r>
    <r>
      <rPr>
        <sz val="9.5"/>
        <color theme="1"/>
        <rFont val="Times New Roman"/>
        <family val="1"/>
        <charset val="238"/>
      </rPr>
      <t xml:space="preserve"> </t>
    </r>
    <r>
      <rPr>
        <b/>
        <sz val="9.5"/>
        <color theme="1"/>
        <rFont val="Times New Roman"/>
        <family val="1"/>
        <charset val="238"/>
      </rPr>
      <t>proizved.dug.</t>
    </r>
    <r>
      <rPr>
        <sz val="9.5"/>
        <color theme="1"/>
        <rFont val="Times New Roman"/>
        <family val="1"/>
        <charset val="238"/>
      </rPr>
      <t xml:space="preserve"> </t>
    </r>
    <r>
      <rPr>
        <b/>
        <sz val="9.5"/>
        <color theme="1"/>
        <rFont val="Times New Roman"/>
        <family val="1"/>
        <charset val="238"/>
      </rPr>
      <t>imov.</t>
    </r>
  </si>
  <si>
    <t>Građevinski objekt</t>
  </si>
  <si>
    <r>
      <rPr>
        <b/>
        <sz val="9.5"/>
        <color theme="1"/>
        <rFont val="Times New Roman"/>
        <family val="1"/>
        <charset val="238"/>
      </rP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K101502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IZGRADNJA</t>
    </r>
    <r>
      <rPr>
        <sz val="9.5"/>
        <color theme="1"/>
        <rFont val="Times New Roman"/>
        <family val="1"/>
        <charset val="238"/>
      </rPr>
      <t xml:space="preserve"> </t>
    </r>
    <r>
      <rPr>
        <b/>
        <sz val="9.5"/>
        <color theme="1"/>
        <rFont val="Times New Roman"/>
        <family val="1"/>
        <charset val="238"/>
      </rPr>
      <t>VATROGASNIH SPREMIŠTA</t>
    </r>
  </si>
  <si>
    <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K101501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OPREMA</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DVD</t>
    </r>
  </si>
  <si>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P1015</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Organiziranje</t>
    </r>
    <r>
      <rPr>
        <sz val="9.5"/>
        <color theme="1"/>
        <rFont val="Times New Roman"/>
        <family val="1"/>
        <charset val="238"/>
      </rPr>
      <t xml:space="preserve"> </t>
    </r>
    <r>
      <rPr>
        <b/>
        <i/>
        <sz val="9.5"/>
        <color theme="1"/>
        <rFont val="Times New Roman"/>
        <family val="1"/>
        <charset val="238"/>
      </rPr>
      <t>i</t>
    </r>
    <r>
      <rPr>
        <sz val="9.5"/>
        <color theme="1"/>
        <rFont val="Times New Roman"/>
        <family val="1"/>
        <charset val="238"/>
      </rPr>
      <t xml:space="preserve"> </t>
    </r>
    <r>
      <rPr>
        <b/>
        <i/>
        <sz val="9.5"/>
        <color theme="1"/>
        <rFont val="Times New Roman"/>
        <family val="1"/>
        <charset val="238"/>
      </rPr>
      <t>provođenje</t>
    </r>
    <r>
      <rPr>
        <sz val="9.5"/>
        <color theme="1"/>
        <rFont val="Times New Roman"/>
        <family val="1"/>
        <charset val="238"/>
      </rPr>
      <t xml:space="preserve"> </t>
    </r>
    <r>
      <rPr>
        <b/>
        <i/>
        <sz val="9.5"/>
        <color theme="1"/>
        <rFont val="Times New Roman"/>
        <family val="1"/>
        <charset val="238"/>
      </rPr>
      <t>zaštite</t>
    </r>
    <r>
      <rPr>
        <sz val="9.5"/>
        <color theme="1"/>
        <rFont val="Times New Roman"/>
        <family val="1"/>
        <charset val="238"/>
      </rPr>
      <t xml:space="preserve"> </t>
    </r>
    <r>
      <rPr>
        <b/>
        <i/>
        <sz val="9.5"/>
        <color theme="1"/>
        <rFont val="Times New Roman"/>
        <family val="1"/>
        <charset val="238"/>
      </rPr>
      <t>i</t>
    </r>
    <r>
      <rPr>
        <sz val="9.5"/>
        <color theme="1"/>
        <rFont val="Times New Roman"/>
        <family val="1"/>
        <charset val="238"/>
      </rPr>
      <t xml:space="preserve"> </t>
    </r>
    <r>
      <rPr>
        <b/>
        <i/>
        <sz val="9.5"/>
        <color theme="1"/>
        <rFont val="Times New Roman"/>
        <family val="1"/>
        <charset val="238"/>
      </rPr>
      <t>spašavanja</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</si>
  <si>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A101501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DVD</t>
    </r>
  </si>
  <si>
    <r>
      <t>Izvor</t>
    </r>
    <r>
      <rPr>
        <sz val="9.5"/>
        <color theme="1"/>
        <rFont val="Times New Roman"/>
        <family val="1"/>
        <charset val="238"/>
      </rPr>
      <t xml:space="preserve">  </t>
    </r>
    <r>
      <rPr>
        <b/>
        <sz val="9.5"/>
        <color theme="1"/>
        <rFont val="Arial"/>
        <family val="2"/>
        <charset val="238"/>
      </rPr>
      <t>1.</t>
    </r>
    <r>
      <rPr>
        <sz val="9.5"/>
        <color theme="1"/>
        <rFont val="Times New Roman"/>
        <family val="1"/>
        <charset val="238"/>
      </rPr>
      <t xml:space="preserve"> </t>
    </r>
    <r>
      <rPr>
        <b/>
        <sz val="9.5"/>
        <color theme="1"/>
        <rFont val="Arial"/>
        <family val="2"/>
        <charset val="238"/>
      </rPr>
      <t>OPĆI</t>
    </r>
    <r>
      <rPr>
        <sz val="9.5"/>
        <color theme="1"/>
        <rFont val="Times New Roman"/>
        <family val="1"/>
        <charset val="238"/>
      </rPr>
      <t xml:space="preserve"> </t>
    </r>
    <r>
      <rPr>
        <b/>
        <sz val="9.5"/>
        <color theme="1"/>
        <rFont val="Arial"/>
        <family val="2"/>
        <charset val="238"/>
      </rPr>
      <t>PRIHODI</t>
    </r>
    <r>
      <rPr>
        <sz val="9.5"/>
        <color theme="1"/>
        <rFont val="Times New Roman"/>
        <family val="1"/>
        <charset val="238"/>
      </rPr>
      <t xml:space="preserve"> </t>
    </r>
    <r>
      <rPr>
        <b/>
        <sz val="9.5"/>
        <color theme="1"/>
        <rFont val="Arial"/>
        <family val="2"/>
        <charset val="238"/>
      </rPr>
      <t>I</t>
    </r>
    <r>
      <rPr>
        <sz val="9.5"/>
        <color theme="1"/>
        <rFont val="Times New Roman"/>
        <family val="1"/>
        <charset val="238"/>
      </rPr>
      <t xml:space="preserve"> </t>
    </r>
    <r>
      <rPr>
        <b/>
        <sz val="9.5"/>
        <color theme="1"/>
        <rFont val="Arial"/>
        <family val="2"/>
        <charset val="238"/>
      </rPr>
      <t>PRIMICI</t>
    </r>
  </si>
  <si>
    <r>
      <rPr>
        <b/>
        <sz val="9.5"/>
        <color theme="1"/>
        <rFont val="Times New Roman"/>
        <family val="1"/>
        <charset val="238"/>
      </rP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K101401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ULAGANJA</t>
    </r>
    <r>
      <rPr>
        <sz val="9.5"/>
        <color theme="1"/>
        <rFont val="Times New Roman"/>
        <family val="1"/>
        <charset val="238"/>
      </rPr>
      <t xml:space="preserve"> </t>
    </r>
    <r>
      <rPr>
        <b/>
        <sz val="9.5"/>
        <color theme="1"/>
        <rFont val="Times New Roman"/>
        <family val="1"/>
        <charset val="238"/>
      </rPr>
      <t>U</t>
    </r>
    <r>
      <rPr>
        <sz val="9.5"/>
        <color theme="1"/>
        <rFont val="Times New Roman"/>
        <family val="1"/>
        <charset val="238"/>
      </rPr>
      <t xml:space="preserve"> </t>
    </r>
    <r>
      <rPr>
        <b/>
        <sz val="9.5"/>
        <color theme="1"/>
        <rFont val="Times New Roman"/>
        <family val="1"/>
        <charset val="238"/>
      </rPr>
      <t>SPORTSKE</t>
    </r>
    <r>
      <rPr>
        <sz val="9.5"/>
        <color theme="1"/>
        <rFont val="Times New Roman"/>
        <family val="1"/>
        <charset val="238"/>
      </rPr>
      <t xml:space="preserve"> </t>
    </r>
    <r>
      <rPr>
        <b/>
        <sz val="9.5"/>
        <color theme="1"/>
        <rFont val="Times New Roman"/>
        <family val="1"/>
        <charset val="238"/>
      </rPr>
      <t>OBJEKTE</t>
    </r>
  </si>
  <si>
    <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08</t>
    </r>
    <r>
      <rPr>
        <sz val="9.5"/>
        <color theme="1"/>
        <rFont val="Times New Roman"/>
        <family val="1"/>
        <charset val="238"/>
      </rPr>
      <t xml:space="preserve"> </t>
    </r>
    <r>
      <rPr>
        <b/>
        <sz val="9.5"/>
        <color theme="1"/>
        <rFont val="Arial"/>
        <family val="2"/>
        <charset val="238"/>
      </rPr>
      <t>-</t>
    </r>
    <r>
      <rPr>
        <sz val="9.5"/>
        <color theme="1"/>
        <rFont val="Times New Roman"/>
        <family val="1"/>
        <charset val="238"/>
      </rPr>
      <t xml:space="preserve">  </t>
    </r>
    <r>
      <rPr>
        <b/>
        <sz val="9.5"/>
        <color theme="1"/>
        <rFont val="Arial"/>
        <family val="2"/>
        <charset val="238"/>
      </rPr>
      <t>Rekreacija,</t>
    </r>
    <r>
      <rPr>
        <sz val="9.5"/>
        <color theme="1"/>
        <rFont val="Times New Roman"/>
        <family val="1"/>
        <charset val="238"/>
      </rPr>
      <t xml:space="preserve"> </t>
    </r>
    <r>
      <rPr>
        <b/>
        <sz val="9.5"/>
        <color theme="1"/>
        <rFont val="Arial"/>
        <family val="2"/>
        <charset val="238"/>
      </rPr>
      <t>kultura</t>
    </r>
    <r>
      <rPr>
        <sz val="9.5"/>
        <color theme="1"/>
        <rFont val="Times New Roman"/>
        <family val="1"/>
        <charset val="238"/>
      </rPr>
      <t xml:space="preserve"> </t>
    </r>
    <r>
      <rPr>
        <b/>
        <sz val="9.5"/>
        <color theme="1"/>
        <rFont val="Arial"/>
        <family val="2"/>
        <charset val="238"/>
      </rPr>
      <t>i</t>
    </r>
    <r>
      <rPr>
        <sz val="9.5"/>
        <color theme="1"/>
        <rFont val="Times New Roman"/>
        <family val="1"/>
        <charset val="238"/>
      </rPr>
      <t xml:space="preserve"> </t>
    </r>
    <r>
      <rPr>
        <b/>
        <sz val="9.5"/>
        <color theme="1"/>
        <rFont val="Arial"/>
        <family val="2"/>
        <charset val="238"/>
      </rPr>
      <t>religija</t>
    </r>
  </si>
  <si>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P1014</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Razvoj</t>
    </r>
    <r>
      <rPr>
        <sz val="9.5"/>
        <color theme="1"/>
        <rFont val="Times New Roman"/>
        <family val="1"/>
        <charset val="238"/>
      </rPr>
      <t xml:space="preserve"> </t>
    </r>
    <r>
      <rPr>
        <b/>
        <i/>
        <sz val="9.5"/>
        <color theme="1"/>
        <rFont val="Times New Roman"/>
        <family val="1"/>
        <charset val="238"/>
      </rPr>
      <t>sporta</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</si>
  <si>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A101401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JAVNE</t>
    </r>
    <r>
      <rPr>
        <sz val="9.5"/>
        <color theme="1"/>
        <rFont val="Times New Roman"/>
        <family val="1"/>
        <charset val="238"/>
      </rPr>
      <t xml:space="preserve"> </t>
    </r>
    <r>
      <rPr>
        <b/>
        <sz val="9.5"/>
        <color theme="1"/>
        <rFont val="Times New Roman"/>
        <family val="1"/>
        <charset val="238"/>
      </rPr>
      <t>POTREBE</t>
    </r>
    <r>
      <rPr>
        <sz val="9.5"/>
        <color theme="1"/>
        <rFont val="Times New Roman"/>
        <family val="1"/>
        <charset val="238"/>
      </rPr>
      <t xml:space="preserve"> </t>
    </r>
    <r>
      <rPr>
        <b/>
        <sz val="9.5"/>
        <color theme="1"/>
        <rFont val="Times New Roman"/>
        <family val="1"/>
        <charset val="238"/>
      </rPr>
      <t>U</t>
    </r>
    <r>
      <rPr>
        <sz val="9.5"/>
        <color theme="1"/>
        <rFont val="Times New Roman"/>
        <family val="1"/>
        <charset val="238"/>
      </rPr>
      <t xml:space="preserve"> </t>
    </r>
    <r>
      <rPr>
        <b/>
        <sz val="9.5"/>
        <color theme="1"/>
        <rFont val="Times New Roman"/>
        <family val="1"/>
        <charset val="238"/>
      </rPr>
      <t>SPORTU</t>
    </r>
  </si>
  <si>
    <r>
      <rPr>
        <b/>
        <sz val="9.5"/>
        <color theme="1"/>
        <rFont val="Times New Roman"/>
        <family val="1"/>
        <charset val="238"/>
      </rP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A</t>
    </r>
    <r>
      <rPr>
        <b/>
        <sz val="9.5"/>
        <color theme="1"/>
        <rFont val="Times New Roman"/>
        <family val="1"/>
        <charset val="238"/>
      </rPr>
      <t>101304</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JAVNO</t>
    </r>
    <r>
      <rPr>
        <sz val="9.5"/>
        <color theme="1"/>
        <rFont val="Times New Roman"/>
        <family val="1"/>
        <charset val="238"/>
      </rPr>
      <t xml:space="preserve"> </t>
    </r>
    <r>
      <rPr>
        <b/>
        <sz val="9.5"/>
        <color theme="1"/>
        <rFont val="Times New Roman"/>
        <family val="1"/>
        <charset val="238"/>
      </rPr>
      <t>INFORMIRANJE</t>
    </r>
    <r>
      <rPr>
        <sz val="9.5"/>
        <color theme="1"/>
        <rFont val="Times New Roman"/>
        <family val="1"/>
        <charset val="238"/>
      </rPr>
      <t xml:space="preserve"> </t>
    </r>
    <r>
      <rPr>
        <b/>
        <sz val="9.5"/>
        <color theme="1"/>
        <rFont val="Times New Roman"/>
        <family val="1"/>
        <charset val="238"/>
      </rPr>
      <t>GRAĐANA</t>
    </r>
  </si>
  <si>
    <r>
      <rPr>
        <b/>
        <sz val="9.5"/>
        <color theme="1"/>
        <rFont val="Times New Roman"/>
        <family val="1"/>
        <charset val="238"/>
      </rP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K101301</t>
    </r>
    <r>
      <rPr>
        <sz val="9.5"/>
        <color theme="1"/>
        <rFont val="Times New Roman"/>
        <family val="1"/>
        <charset val="238"/>
      </rPr>
      <t xml:space="preserve"> </t>
    </r>
    <r>
      <rPr>
        <b/>
        <sz val="9.5"/>
        <color theme="1"/>
        <rFont val="Times New Roman"/>
        <family val="1"/>
        <charset val="238"/>
      </rPr>
      <t>: SAKRALNI OBJEKTI</t>
    </r>
  </si>
  <si>
    <r>
      <rPr>
        <b/>
        <sz val="9.5"/>
        <color theme="1"/>
        <rFont val="Arial"/>
        <family val="2"/>
        <charset val="238"/>
      </rPr>
      <t>Izvor</t>
    </r>
    <r>
      <rPr>
        <b/>
        <sz val="9.5"/>
        <color theme="1"/>
        <rFont val="Times New Roman"/>
        <family val="1"/>
        <charset val="238"/>
      </rPr>
      <t xml:space="preserve">  3</t>
    </r>
    <r>
      <rPr>
        <b/>
        <sz val="9.5"/>
        <color theme="1"/>
        <rFont val="Arial"/>
        <family val="2"/>
        <charset val="238"/>
      </rPr>
      <t>. VLASTITI PRIHODI</t>
    </r>
  </si>
  <si>
    <r>
      <rPr>
        <b/>
        <i/>
        <sz val="9.5"/>
        <color theme="1"/>
        <rFont val="Times New Roman"/>
        <family val="1"/>
        <charset val="238"/>
      </rP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P1013</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Razvoj</t>
    </r>
    <r>
      <rPr>
        <sz val="9.5"/>
        <color theme="1"/>
        <rFont val="Times New Roman"/>
        <family val="1"/>
        <charset val="238"/>
      </rPr>
      <t xml:space="preserve"> </t>
    </r>
    <r>
      <rPr>
        <b/>
        <i/>
        <sz val="9.5"/>
        <color theme="1"/>
        <rFont val="Times New Roman"/>
        <family val="1"/>
        <charset val="238"/>
      </rPr>
      <t>civilnog</t>
    </r>
    <r>
      <rPr>
        <sz val="9.5"/>
        <color theme="1"/>
        <rFont val="Times New Roman"/>
        <family val="1"/>
        <charset val="238"/>
      </rPr>
      <t xml:space="preserve"> </t>
    </r>
    <r>
      <rPr>
        <b/>
        <i/>
        <sz val="9.5"/>
        <color theme="1"/>
        <rFont val="Times New Roman"/>
        <family val="1"/>
        <charset val="238"/>
      </rPr>
      <t>društva</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</si>
  <si>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A101301</t>
    </r>
    <r>
      <rPr>
        <sz val="9.5"/>
        <color theme="1"/>
        <rFont val="Times New Roman"/>
        <family val="1"/>
        <charset val="238"/>
      </rPr>
      <t xml:space="preserve"> </t>
    </r>
    <r>
      <rPr>
        <b/>
        <sz val="9.5"/>
        <color theme="1"/>
        <rFont val="Times New Roman"/>
        <family val="1"/>
        <charset val="238"/>
      </rPr>
      <t>:DJELATNOST</t>
    </r>
    <r>
      <rPr>
        <sz val="9.5"/>
        <color theme="1"/>
        <rFont val="Times New Roman"/>
        <family val="1"/>
        <charset val="238"/>
      </rPr>
      <t xml:space="preserve"> </t>
    </r>
    <r>
      <rPr>
        <b/>
        <sz val="9.5"/>
        <color theme="1"/>
        <rFont val="Times New Roman"/>
        <family val="1"/>
        <charset val="238"/>
      </rPr>
      <t>UDRUGA</t>
    </r>
    <r>
      <rPr>
        <sz val="9.5"/>
        <color theme="1"/>
        <rFont val="Times New Roman"/>
        <family val="1"/>
        <charset val="238"/>
      </rPr>
      <t xml:space="preserve"> </t>
    </r>
    <r>
      <rPr>
        <b/>
        <sz val="9.5"/>
        <color theme="1"/>
        <rFont val="Times New Roman"/>
        <family val="1"/>
        <charset val="238"/>
      </rPr>
      <t>U</t>
    </r>
    <r>
      <rPr>
        <sz val="9.5"/>
        <color theme="1"/>
        <rFont val="Times New Roman"/>
        <family val="1"/>
        <charset val="238"/>
      </rPr>
      <t xml:space="preserve"> </t>
    </r>
    <r>
      <rPr>
        <b/>
        <sz val="9.5"/>
        <color theme="1"/>
        <rFont val="Times New Roman"/>
        <family val="1"/>
        <charset val="238"/>
      </rPr>
      <t>KULTURI</t>
    </r>
  </si>
  <si>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P1010</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Program</t>
    </r>
    <r>
      <rPr>
        <sz val="9.5"/>
        <color theme="1"/>
        <rFont val="Times New Roman"/>
        <family val="1"/>
        <charset val="238"/>
      </rPr>
      <t xml:space="preserve"> </t>
    </r>
    <r>
      <rPr>
        <b/>
        <i/>
        <sz val="9.5"/>
        <color theme="1"/>
        <rFont val="Times New Roman"/>
        <family val="1"/>
        <charset val="238"/>
      </rPr>
      <t>predškolskog</t>
    </r>
    <r>
      <rPr>
        <sz val="9.5"/>
        <color theme="1"/>
        <rFont val="Times New Roman"/>
        <family val="1"/>
        <charset val="238"/>
      </rPr>
      <t xml:space="preserve"> </t>
    </r>
    <r>
      <rPr>
        <b/>
        <i/>
        <sz val="9.5"/>
        <color theme="1"/>
        <rFont val="Times New Roman"/>
        <family val="1"/>
        <charset val="238"/>
      </rPr>
      <t>odgoja</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</si>
  <si>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A101001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GRAD</t>
    </r>
    <r>
      <rPr>
        <sz val="9.5"/>
        <color theme="1"/>
        <rFont val="Times New Roman"/>
        <family val="1"/>
        <charset val="238"/>
      </rPr>
      <t xml:space="preserve"> </t>
    </r>
    <r>
      <rPr>
        <b/>
        <sz val="9.5"/>
        <color theme="1"/>
        <rFont val="Times New Roman"/>
        <family val="1"/>
        <charset val="238"/>
      </rPr>
      <t>NOVA</t>
    </r>
    <r>
      <rPr>
        <sz val="9.5"/>
        <color theme="1"/>
        <rFont val="Times New Roman"/>
        <family val="1"/>
        <charset val="238"/>
      </rPr>
      <t xml:space="preserve"> </t>
    </r>
    <r>
      <rPr>
        <b/>
        <sz val="9.5"/>
        <color theme="1"/>
        <rFont val="Times New Roman"/>
        <family val="1"/>
        <charset val="238"/>
      </rPr>
      <t>GRADIŠKA-PROGRAM PREDŠKOLSKOG</t>
    </r>
    <r>
      <rPr>
        <sz val="9.5"/>
        <color theme="1"/>
        <rFont val="Times New Roman"/>
        <family val="1"/>
        <charset val="238"/>
      </rPr>
      <t xml:space="preserve"> </t>
    </r>
    <r>
      <rPr>
        <b/>
        <sz val="9.5"/>
        <color theme="1"/>
        <rFont val="Times New Roman"/>
        <family val="1"/>
        <charset val="238"/>
      </rPr>
      <t>OBRAZOVANJA-PREDŠKOLA</t>
    </r>
    <r>
      <rPr>
        <b/>
        <sz val="9.5"/>
        <color theme="1"/>
        <rFont val="Times New Roman"/>
        <family val="1"/>
        <charset val="238"/>
      </rPr>
      <t>PREDŠKOLSKOG</t>
    </r>
    <r>
      <rPr>
        <sz val="9.5"/>
        <color theme="1"/>
        <rFont val="Times New Roman"/>
        <family val="1"/>
        <charset val="238"/>
      </rPr>
      <t xml:space="preserve"> </t>
    </r>
    <r>
      <rPr>
        <b/>
        <sz val="9.5"/>
        <color theme="1"/>
        <rFont val="Times New Roman"/>
        <family val="1"/>
        <charset val="238"/>
      </rPr>
      <t>OBRAZOVANJA-PREDŠKOLA</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</si>
  <si>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A100903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ČIŠĆENJE</t>
    </r>
    <r>
      <rPr>
        <sz val="9.5"/>
        <color theme="1"/>
        <rFont val="Times New Roman"/>
        <family val="1"/>
        <charset val="238"/>
      </rPr>
      <t xml:space="preserve"> </t>
    </r>
    <r>
      <rPr>
        <b/>
        <sz val="9.5"/>
        <color theme="1"/>
        <rFont val="Times New Roman"/>
        <family val="1"/>
        <charset val="238"/>
      </rPr>
      <t>OSNOVNE</t>
    </r>
    <r>
      <rPr>
        <sz val="9.5"/>
        <color theme="1"/>
        <rFont val="Times New Roman"/>
        <family val="1"/>
        <charset val="238"/>
      </rPr>
      <t xml:space="preserve"> </t>
    </r>
    <r>
      <rPr>
        <b/>
        <sz val="9.5"/>
        <color theme="1"/>
        <rFont val="Times New Roman"/>
        <family val="1"/>
        <charset val="238"/>
      </rPr>
      <t>KANALSKE</t>
    </r>
    <r>
      <rPr>
        <sz val="9.5"/>
        <color theme="1"/>
        <rFont val="Times New Roman"/>
        <family val="1"/>
        <charset val="238"/>
      </rPr>
      <t xml:space="preserve"> </t>
    </r>
    <r>
      <rPr>
        <b/>
        <sz val="9.5"/>
        <color theme="1"/>
        <rFont val="Times New Roman"/>
        <family val="1"/>
        <charset val="238"/>
      </rPr>
      <t>MREŽE</t>
    </r>
  </si>
  <si>
    <r>
      <t>FUNKCIJSKA</t>
    </r>
    <r>
      <rPr>
        <sz val="9.5"/>
        <color theme="1"/>
        <rFont val="Times New Roman"/>
        <family val="1"/>
        <charset val="238"/>
      </rPr>
      <t xml:space="preserve"> </t>
    </r>
    <r>
      <rPr>
        <b/>
        <sz val="9.5"/>
        <color theme="1"/>
        <rFont val="Arial"/>
        <family val="2"/>
        <charset val="238"/>
      </rPr>
      <t>KLASIFIKACIJA</t>
    </r>
    <r>
      <rPr>
        <sz val="9.5"/>
        <color theme="1"/>
        <rFont val="Times New Roman"/>
        <family val="1"/>
        <charset val="238"/>
      </rPr>
      <t xml:space="preserve"> </t>
    </r>
    <r>
      <rPr>
        <b/>
        <sz val="9.5"/>
        <color theme="1"/>
        <rFont val="Arial"/>
        <family val="2"/>
        <charset val="238"/>
      </rPr>
      <t>04</t>
    </r>
    <r>
      <rPr>
        <sz val="9.5"/>
        <color theme="1"/>
        <rFont val="Times New Roman"/>
        <family val="1"/>
        <charset val="238"/>
      </rPr>
      <t xml:space="preserve"> </t>
    </r>
    <r>
      <rPr>
        <b/>
        <sz val="9.5"/>
        <color theme="1"/>
        <rFont val="Arial"/>
        <family val="2"/>
        <charset val="238"/>
      </rPr>
      <t>Ekonomski</t>
    </r>
    <r>
      <rPr>
        <sz val="9.5"/>
        <color theme="1"/>
        <rFont val="Times New Roman"/>
        <family val="1"/>
        <charset val="238"/>
      </rPr>
      <t xml:space="preserve"> </t>
    </r>
    <r>
      <rPr>
        <b/>
        <sz val="9.5"/>
        <color theme="1"/>
        <rFont val="Arial"/>
        <family val="2"/>
        <charset val="238"/>
      </rPr>
      <t>poslov</t>
    </r>
  </si>
  <si>
    <r>
      <t>Izvor</t>
    </r>
    <r>
      <rPr>
        <sz val="9.5"/>
        <color theme="1"/>
        <rFont val="Times New Roman"/>
        <family val="1"/>
        <charset val="238"/>
      </rPr>
      <t xml:space="preserve">  </t>
    </r>
    <r>
      <rPr>
        <b/>
        <sz val="9.5"/>
        <color theme="1"/>
        <rFont val="Arial"/>
        <family val="2"/>
        <charset val="238"/>
      </rPr>
      <t>4.</t>
    </r>
    <r>
      <rPr>
        <sz val="9.5"/>
        <color theme="1"/>
        <rFont val="Times New Roman"/>
        <family val="1"/>
        <charset val="238"/>
      </rPr>
      <t xml:space="preserve"> </t>
    </r>
    <r>
      <rPr>
        <b/>
        <sz val="9.5"/>
        <color theme="1"/>
        <rFont val="Arial"/>
        <family val="2"/>
        <charset val="238"/>
      </rPr>
      <t>PRIHOD</t>
    </r>
    <r>
      <rPr>
        <sz val="9.5"/>
        <color theme="1"/>
        <rFont val="Times New Roman"/>
        <family val="1"/>
        <charset val="238"/>
      </rPr>
      <t xml:space="preserve"> </t>
    </r>
    <r>
      <rPr>
        <b/>
        <sz val="9.5"/>
        <color theme="1"/>
        <rFont val="Arial"/>
        <family val="2"/>
        <charset val="238"/>
      </rPr>
      <t>ZA</t>
    </r>
    <r>
      <rPr>
        <sz val="9.5"/>
        <color theme="1"/>
        <rFont val="Times New Roman"/>
        <family val="1"/>
        <charset val="238"/>
      </rPr>
      <t xml:space="preserve"> </t>
    </r>
    <r>
      <rPr>
        <b/>
        <sz val="9.5"/>
        <color theme="1"/>
        <rFont val="Arial"/>
        <family val="2"/>
        <charset val="238"/>
      </rPr>
      <t>POSEBNE</t>
    </r>
    <r>
      <rPr>
        <sz val="9.5"/>
        <color theme="1"/>
        <rFont val="Times New Roman"/>
        <family val="1"/>
        <charset val="238"/>
      </rPr>
      <t xml:space="preserve"> </t>
    </r>
    <r>
      <rPr>
        <b/>
        <sz val="9.5"/>
        <color theme="1"/>
        <rFont val="Arial"/>
        <family val="2"/>
        <charset val="238"/>
      </rPr>
      <t>NAMJENE</t>
    </r>
  </si>
  <si>
    <r>
      <t>Izvor</t>
    </r>
    <r>
      <rPr>
        <b/>
        <sz val="9.5"/>
        <color theme="1"/>
        <rFont val="Times New Roman"/>
        <family val="1"/>
        <charset val="238"/>
      </rPr>
      <t xml:space="preserve">  3. VLASTITI </t>
    </r>
    <r>
      <rPr>
        <b/>
        <sz val="9.5"/>
        <color theme="1"/>
        <rFont val="Arial"/>
        <family val="2"/>
        <charset val="238"/>
      </rPr>
      <t>PRIHODI</t>
    </r>
  </si>
  <si>
    <t>Rashodi za usluge – usluge tekućeg i inv. Održavanja</t>
  </si>
  <si>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A100902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POTICAJNE</t>
    </r>
    <r>
      <rPr>
        <sz val="9.5"/>
        <color theme="1"/>
        <rFont val="Times New Roman"/>
        <family val="1"/>
        <charset val="238"/>
      </rPr>
      <t xml:space="preserve"> </t>
    </r>
    <r>
      <rPr>
        <b/>
        <sz val="9.5"/>
        <color theme="1"/>
        <rFont val="Times New Roman"/>
        <family val="1"/>
        <charset val="238"/>
      </rPr>
      <t>MJERE</t>
    </r>
    <r>
      <rPr>
        <sz val="9.5"/>
        <color theme="1"/>
        <rFont val="Times New Roman"/>
        <family val="1"/>
        <charset val="238"/>
      </rPr>
      <t xml:space="preserve"> </t>
    </r>
    <r>
      <rPr>
        <b/>
        <sz val="9.5"/>
        <color theme="1"/>
        <rFont val="Times New Roman"/>
        <family val="1"/>
        <charset val="238"/>
      </rPr>
      <t>ZA</t>
    </r>
    <r>
      <rPr>
        <sz val="9.5"/>
        <color theme="1"/>
        <rFont val="Times New Roman"/>
        <family val="1"/>
        <charset val="238"/>
      </rPr>
      <t xml:space="preserve"> </t>
    </r>
    <r>
      <rPr>
        <b/>
        <sz val="9.5"/>
        <color theme="1"/>
        <rFont val="Times New Roman"/>
        <family val="1"/>
        <charset val="238"/>
      </rPr>
      <t>UNAPREĐENJE</t>
    </r>
    <r>
      <rPr>
        <sz val="9.5"/>
        <color theme="1"/>
        <rFont val="Times New Roman"/>
        <family val="1"/>
        <charset val="238"/>
      </rPr>
      <t xml:space="preserve"> </t>
    </r>
    <r>
      <rPr>
        <b/>
        <sz val="9.5"/>
        <color theme="1"/>
        <rFont val="Times New Roman"/>
        <family val="1"/>
        <charset val="238"/>
      </rPr>
      <t>POLJOPR</t>
    </r>
  </si>
  <si>
    <r>
      <t>Izvor</t>
    </r>
    <r>
      <rPr>
        <sz val="9.5"/>
        <color theme="1"/>
        <rFont val="Times New Roman"/>
        <family val="1"/>
        <charset val="238"/>
      </rPr>
      <t xml:space="preserve">  </t>
    </r>
    <r>
      <rPr>
        <b/>
        <sz val="9.5"/>
        <color theme="1"/>
        <rFont val="Arial"/>
        <family val="2"/>
        <charset val="238"/>
      </rPr>
      <t>4.</t>
    </r>
    <r>
      <rPr>
        <sz val="9.5"/>
        <color theme="1"/>
        <rFont val="Times New Roman"/>
        <family val="1"/>
        <charset val="238"/>
      </rPr>
      <t xml:space="preserve"> </t>
    </r>
    <r>
      <rPr>
        <b/>
        <sz val="9.5"/>
        <color theme="1"/>
        <rFont val="Arial"/>
        <family val="2"/>
        <charset val="238"/>
      </rPr>
      <t>PRIHOD</t>
    </r>
    <r>
      <rPr>
        <sz val="9.5"/>
        <color theme="1"/>
        <rFont val="Times New Roman"/>
        <family val="1"/>
        <charset val="238"/>
      </rPr>
      <t xml:space="preserve"> </t>
    </r>
    <r>
      <rPr>
        <b/>
        <sz val="9.5"/>
        <color theme="1"/>
        <rFont val="Arial"/>
        <family val="2"/>
        <charset val="238"/>
      </rPr>
      <t>ZA</t>
    </r>
    <r>
      <rPr>
        <sz val="9.5"/>
        <color theme="1"/>
        <rFont val="Times New Roman"/>
        <family val="1"/>
        <charset val="238"/>
      </rPr>
      <t xml:space="preserve"> </t>
    </r>
    <r>
      <rPr>
        <b/>
        <sz val="9.5"/>
        <color theme="1"/>
        <rFont val="Arial"/>
        <family val="2"/>
        <charset val="238"/>
      </rPr>
      <t>POSEBNE</t>
    </r>
    <r>
      <rPr>
        <sz val="9.5"/>
        <color theme="1"/>
        <rFont val="Times New Roman"/>
        <family val="1"/>
        <charset val="238"/>
      </rPr>
      <t xml:space="preserve"> </t>
    </r>
    <r>
      <rPr>
        <b/>
        <sz val="9.5"/>
        <color theme="1"/>
        <rFont val="Arial"/>
        <family val="2"/>
        <charset val="238"/>
      </rPr>
      <t>NAMJENE</t>
    </r>
    <r>
      <rPr>
        <sz val="9.5"/>
        <color theme="1"/>
        <rFont val="Times New Roman"/>
        <family val="1"/>
        <charset val="238"/>
      </rPr>
      <t xml:space="preserve"> </t>
    </r>
    <r>
      <rPr>
        <b/>
        <sz val="9.5"/>
        <color theme="1"/>
        <rFont val="Arial"/>
        <family val="2"/>
        <charset val="238"/>
      </rPr>
      <t/>
    </r>
  </si>
  <si>
    <r>
      <t>Izvor</t>
    </r>
    <r>
      <rPr>
        <b/>
        <sz val="9.5"/>
        <color theme="1"/>
        <rFont val="Times New Roman"/>
        <family val="1"/>
        <charset val="238"/>
      </rPr>
      <t xml:space="preserve">  3.VLASTITI </t>
    </r>
    <r>
      <rPr>
        <b/>
        <sz val="9.5"/>
        <color theme="1"/>
        <rFont val="Arial"/>
        <family val="2"/>
        <charset val="238"/>
      </rPr>
      <t>PRIHODI</t>
    </r>
  </si>
  <si>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P1009</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Razvoj</t>
    </r>
    <r>
      <rPr>
        <sz val="9.5"/>
        <color theme="1"/>
        <rFont val="Times New Roman"/>
        <family val="1"/>
        <charset val="238"/>
      </rPr>
      <t xml:space="preserve"> </t>
    </r>
    <r>
      <rPr>
        <b/>
        <i/>
        <sz val="9.5"/>
        <color theme="1"/>
        <rFont val="Times New Roman"/>
        <family val="1"/>
        <charset val="238"/>
      </rPr>
      <t>poljoprivrede</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</si>
  <si>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A100901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ODRŽAVANJE</t>
    </r>
    <r>
      <rPr>
        <sz val="9.5"/>
        <color theme="1"/>
        <rFont val="Times New Roman"/>
        <family val="1"/>
        <charset val="238"/>
      </rPr>
      <t xml:space="preserve"> </t>
    </r>
    <r>
      <rPr>
        <b/>
        <sz val="9.5"/>
        <color theme="1"/>
        <rFont val="Times New Roman"/>
        <family val="1"/>
        <charset val="238"/>
      </rPr>
      <t>POLJSKIH</t>
    </r>
    <r>
      <rPr>
        <sz val="9.5"/>
        <color theme="1"/>
        <rFont val="Times New Roman"/>
        <family val="1"/>
        <charset val="238"/>
      </rPr>
      <t xml:space="preserve"> </t>
    </r>
    <r>
      <rPr>
        <b/>
        <sz val="9.5"/>
        <color theme="1"/>
        <rFont val="Times New Roman"/>
        <family val="1"/>
        <charset val="238"/>
      </rPr>
      <t>PUTEVA</t>
    </r>
  </si>
  <si>
    <r>
      <t>Izvor</t>
    </r>
    <r>
      <rPr>
        <sz val="9.5"/>
        <color theme="1"/>
        <rFont val="Times New Roman"/>
        <family val="1"/>
        <charset val="238"/>
      </rPr>
      <t xml:space="preserve">  </t>
    </r>
    <r>
      <rPr>
        <b/>
        <sz val="9.5"/>
        <color theme="1"/>
        <rFont val="Arial"/>
        <family val="2"/>
        <charset val="238"/>
      </rPr>
      <t>4.PRIHOD</t>
    </r>
    <r>
      <rPr>
        <sz val="9.5"/>
        <color theme="1"/>
        <rFont val="Times New Roman"/>
        <family val="1"/>
        <charset val="238"/>
      </rPr>
      <t xml:space="preserve"> </t>
    </r>
    <r>
      <rPr>
        <b/>
        <sz val="9.5"/>
        <color theme="1"/>
        <rFont val="Arial"/>
        <family val="2"/>
        <charset val="238"/>
      </rPr>
      <t>ZA</t>
    </r>
    <r>
      <rPr>
        <sz val="9.5"/>
        <color theme="1"/>
        <rFont val="Times New Roman"/>
        <family val="1"/>
        <charset val="238"/>
      </rPr>
      <t xml:space="preserve"> </t>
    </r>
    <r>
      <rPr>
        <b/>
        <sz val="9.5"/>
        <color theme="1"/>
        <rFont val="Arial"/>
        <family val="2"/>
        <charset val="238"/>
      </rPr>
      <t>POSEBNE</t>
    </r>
    <r>
      <rPr>
        <sz val="9.5"/>
        <color theme="1"/>
        <rFont val="Times New Roman"/>
        <family val="1"/>
        <charset val="238"/>
      </rPr>
      <t xml:space="preserve"> </t>
    </r>
    <r>
      <rPr>
        <b/>
        <sz val="9.5"/>
        <color theme="1"/>
        <rFont val="Arial"/>
        <family val="2"/>
        <charset val="238"/>
      </rPr>
      <t>NAMJENE</t>
    </r>
  </si>
  <si>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P1008</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Razvoj</t>
    </r>
    <r>
      <rPr>
        <sz val="9.5"/>
        <color theme="1"/>
        <rFont val="Times New Roman"/>
        <family val="1"/>
        <charset val="238"/>
      </rPr>
      <t xml:space="preserve"> </t>
    </r>
    <r>
      <rPr>
        <b/>
        <i/>
        <sz val="9.5"/>
        <color theme="1"/>
        <rFont val="Times New Roman"/>
        <family val="1"/>
        <charset val="238"/>
      </rPr>
      <t>gospodarstva</t>
    </r>
  </si>
  <si>
    <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100801</t>
    </r>
    <r>
      <rPr>
        <sz val="9.5"/>
        <color theme="1"/>
        <rFont val="Times New Roman"/>
        <family val="1"/>
        <charset val="238"/>
      </rPr>
      <t xml:space="preserve"> </t>
    </r>
    <r>
      <rPr>
        <b/>
        <sz val="9.5"/>
        <color theme="1"/>
        <rFont val="Times New Roman"/>
        <family val="1"/>
        <charset val="238"/>
      </rPr>
      <t>: POSLOVNE ZGRADE</t>
    </r>
  </si>
  <si>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P1007</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Zaštita okoliša</t>
    </r>
  </si>
  <si>
    <r>
      <t>TEKUĆI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T100701:</t>
    </r>
    <r>
      <rPr>
        <sz val="9.5"/>
        <color theme="1"/>
        <rFont val="Times New Roman"/>
        <family val="1"/>
        <charset val="238"/>
      </rPr>
      <t xml:space="preserve"> </t>
    </r>
    <r>
      <rPr>
        <b/>
        <sz val="9.5"/>
        <color theme="1"/>
        <rFont val="Times New Roman"/>
        <family val="1"/>
        <charset val="238"/>
      </rPr>
      <t>NABAVKE</t>
    </r>
    <r>
      <rPr>
        <sz val="9.5"/>
        <color theme="1"/>
        <rFont val="Times New Roman"/>
        <family val="1"/>
        <charset val="238"/>
      </rPr>
      <t xml:space="preserve"> </t>
    </r>
    <r>
      <rPr>
        <b/>
        <sz val="9.5"/>
        <color theme="1"/>
        <rFont val="Times New Roman"/>
        <family val="1"/>
        <charset val="238"/>
      </rPr>
      <t>KANTI, KONTEJNERA I KOM.VOZILA</t>
    </r>
  </si>
  <si>
    <r>
      <t>FUNKCIJSKA</t>
    </r>
    <r>
      <rPr>
        <b/>
        <sz val="10"/>
        <color theme="1"/>
        <rFont val="Times New Roman"/>
        <family val="1"/>
        <charset val="238"/>
      </rPr>
      <t xml:space="preserve"> </t>
    </r>
    <r>
      <rPr>
        <b/>
        <sz val="10"/>
        <color theme="1"/>
        <rFont val="Arial"/>
        <family val="2"/>
        <charset val="238"/>
      </rPr>
      <t>KLASIFIKACIJA</t>
    </r>
    <r>
      <rPr>
        <b/>
        <sz val="10"/>
        <color theme="1"/>
        <rFont val="Times New Roman"/>
        <family val="1"/>
        <charset val="238"/>
      </rPr>
      <t xml:space="preserve"> </t>
    </r>
    <r>
      <rPr>
        <b/>
        <sz val="10"/>
        <color theme="1"/>
        <rFont val="Arial"/>
        <family val="2"/>
        <charset val="238"/>
      </rPr>
      <t>05</t>
    </r>
    <r>
      <rPr>
        <b/>
        <sz val="10"/>
        <color theme="1"/>
        <rFont val="Times New Roman"/>
        <family val="1"/>
        <charset val="238"/>
      </rPr>
      <t xml:space="preserve"> </t>
    </r>
    <r>
      <rPr>
        <b/>
        <sz val="10"/>
        <color theme="1"/>
        <rFont val="Arial"/>
        <family val="2"/>
        <charset val="238"/>
      </rPr>
      <t>Zaštita okoliša</t>
    </r>
  </si>
  <si>
    <r>
      <t>Izvor</t>
    </r>
    <r>
      <rPr>
        <b/>
        <sz val="9.5"/>
        <color theme="1"/>
        <rFont val="Times New Roman"/>
        <family val="1"/>
        <charset val="238"/>
      </rPr>
      <t xml:space="preserve">  4. PRIHODI ZA POSEBNE NAMJENE</t>
    </r>
    <r>
      <rPr>
        <b/>
        <sz val="9.5"/>
        <color theme="1"/>
        <rFont val="Arial"/>
        <family val="2"/>
        <charset val="238"/>
      </rPr>
      <t/>
    </r>
  </si>
  <si>
    <t>Rashodi za nabavku proiz.dogot.imovin</t>
  </si>
  <si>
    <r>
      <t>PROGRAM</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P1006</t>
    </r>
    <r>
      <rPr>
        <sz val="9.5"/>
        <color theme="1"/>
        <rFont val="Times New Roman"/>
        <family val="1"/>
        <charset val="238"/>
      </rPr>
      <t xml:space="preserve"> </t>
    </r>
    <r>
      <rPr>
        <b/>
        <i/>
        <sz val="9.5"/>
        <color theme="1"/>
        <rFont val="Times New Roman"/>
        <family val="1"/>
        <charset val="238"/>
      </rPr>
      <t>:</t>
    </r>
    <r>
      <rPr>
        <sz val="9.5"/>
        <color theme="1"/>
        <rFont val="Times New Roman"/>
        <family val="1"/>
        <charset val="238"/>
      </rPr>
      <t xml:space="preserve">  </t>
    </r>
    <r>
      <rPr>
        <b/>
        <i/>
        <sz val="9.5"/>
        <color theme="1"/>
        <rFont val="Times New Roman"/>
        <family val="1"/>
        <charset val="238"/>
      </rPr>
      <t>Razvoj</t>
    </r>
    <r>
      <rPr>
        <sz val="9.5"/>
        <color theme="1"/>
        <rFont val="Times New Roman"/>
        <family val="1"/>
        <charset val="238"/>
      </rPr>
      <t xml:space="preserve"> </t>
    </r>
    <r>
      <rPr>
        <b/>
        <i/>
        <sz val="9.5"/>
        <color theme="1"/>
        <rFont val="Times New Roman"/>
        <family val="1"/>
        <charset val="238"/>
      </rPr>
      <t>sustava</t>
    </r>
    <r>
      <rPr>
        <sz val="9.5"/>
        <color theme="1"/>
        <rFont val="Times New Roman"/>
        <family val="1"/>
        <charset val="238"/>
      </rPr>
      <t xml:space="preserve"> </t>
    </r>
    <r>
      <rPr>
        <b/>
        <i/>
        <sz val="9.5"/>
        <color theme="1"/>
        <rFont val="Times New Roman"/>
        <family val="1"/>
        <charset val="238"/>
      </rPr>
      <t>vodoopskrbe</t>
    </r>
    <r>
      <rPr>
        <sz val="9.5"/>
        <color theme="1"/>
        <rFont val="Times New Roman"/>
        <family val="1"/>
        <charset val="238"/>
      </rPr>
      <t xml:space="preserve"> </t>
    </r>
    <r>
      <rPr>
        <b/>
        <i/>
        <sz val="9.5"/>
        <color theme="1"/>
        <rFont val="Times New Roman"/>
        <family val="1"/>
        <charset val="238"/>
      </rPr>
      <t>i</t>
    </r>
    <r>
      <rPr>
        <sz val="9.5"/>
        <color theme="1"/>
        <rFont val="Times New Roman"/>
        <family val="1"/>
        <charset val="238"/>
      </rPr>
      <t xml:space="preserve"> </t>
    </r>
    <r>
      <rPr>
        <b/>
        <i/>
        <sz val="9.5"/>
        <color theme="1"/>
        <rFont val="Times New Roman"/>
        <family val="1"/>
        <charset val="238"/>
      </rPr>
      <t>odvodnje</t>
    </r>
  </si>
  <si>
    <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K100601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IZGRADNJA</t>
    </r>
    <r>
      <rPr>
        <sz val="9.5"/>
        <color theme="1"/>
        <rFont val="Times New Roman"/>
        <family val="1"/>
        <charset val="238"/>
      </rPr>
      <t xml:space="preserve"> </t>
    </r>
    <r>
      <rPr>
        <b/>
        <sz val="9.5"/>
        <color theme="1"/>
        <rFont val="Times New Roman"/>
        <family val="1"/>
        <charset val="238"/>
      </rPr>
      <t>KANALIZACIJE</t>
    </r>
  </si>
  <si>
    <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K100504</t>
    </r>
    <r>
      <rPr>
        <sz val="9.5"/>
        <color theme="1"/>
        <rFont val="Times New Roman"/>
        <family val="1"/>
        <charset val="238"/>
      </rPr>
      <t xml:space="preserve"> </t>
    </r>
    <r>
      <rPr>
        <b/>
        <sz val="9.5"/>
        <color theme="1"/>
        <rFont val="Times New Roman"/>
        <family val="1"/>
        <charset val="238"/>
      </rPr>
      <t>: UGRADNJA JAVNA LED RASVJETA</t>
    </r>
  </si>
  <si>
    <t xml:space="preserve">Rashodi za usluge - usluge tekućeg i inv.održ </t>
  </si>
  <si>
    <t>Nematerijalna proizvedena imovina-projekt</t>
  </si>
  <si>
    <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K100503</t>
    </r>
    <r>
      <rPr>
        <sz val="9.5"/>
        <color theme="1"/>
        <rFont val="Times New Roman"/>
        <family val="1"/>
        <charset val="238"/>
      </rPr>
      <t xml:space="preserve"> </t>
    </r>
    <r>
      <rPr>
        <b/>
        <sz val="9.5"/>
        <color theme="1"/>
        <rFont val="Times New Roman"/>
        <family val="1"/>
        <charset val="238"/>
      </rPr>
      <t>: MULTIFUNKCIONALNA ZGRADA VRBJE</t>
    </r>
  </si>
  <si>
    <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K100502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IZGRADNJA</t>
    </r>
    <r>
      <rPr>
        <sz val="9.5"/>
        <color theme="1"/>
        <rFont val="Times New Roman"/>
        <family val="1"/>
        <charset val="238"/>
      </rPr>
      <t xml:space="preserve"> </t>
    </r>
    <r>
      <rPr>
        <b/>
        <sz val="9.5"/>
        <color theme="1"/>
        <rFont val="Times New Roman"/>
        <family val="1"/>
        <charset val="238"/>
      </rPr>
      <t>I ADAPTACIJA MRTVAČNICA</t>
    </r>
    <r>
      <rPr>
        <b/>
        <sz val="9.5"/>
        <color theme="1"/>
        <rFont val="Times New Roman"/>
        <family val="1"/>
        <charset val="238"/>
      </rPr>
      <t/>
    </r>
  </si>
  <si>
    <r>
      <t>Izvor</t>
    </r>
    <r>
      <rPr>
        <b/>
        <sz val="9.5"/>
        <color theme="1"/>
        <rFont val="Times New Roman"/>
        <family val="1"/>
        <charset val="238"/>
      </rPr>
      <t xml:space="preserve"> 4</t>
    </r>
    <r>
      <rPr>
        <b/>
        <sz val="9.5"/>
        <color theme="1"/>
        <rFont val="Arial"/>
        <family val="2"/>
        <charset val="238"/>
      </rPr>
      <t>.</t>
    </r>
    <r>
      <rPr>
        <b/>
        <sz val="9.5"/>
        <color theme="1"/>
        <rFont val="Times New Roman"/>
        <family val="1"/>
        <charset val="238"/>
      </rPr>
      <t xml:space="preserve"> PRIHODI ZA OPĆE NAMJENE </t>
    </r>
    <r>
      <rPr>
        <b/>
        <sz val="9.5"/>
        <color theme="1"/>
        <rFont val="Arial"/>
        <family val="2"/>
        <charset val="238"/>
      </rPr>
      <t/>
    </r>
  </si>
  <si>
    <r>
      <t>KAPITALNI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K100501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IZGRADNJA</t>
    </r>
    <r>
      <rPr>
        <sz val="9.5"/>
        <color theme="1"/>
        <rFont val="Times New Roman"/>
        <family val="1"/>
        <charset val="238"/>
      </rPr>
      <t xml:space="preserve"> </t>
    </r>
    <r>
      <rPr>
        <b/>
        <sz val="9.5"/>
        <color theme="1"/>
        <rFont val="Times New Roman"/>
        <family val="1"/>
        <charset val="238"/>
      </rPr>
      <t>CESTA</t>
    </r>
    <r>
      <rPr>
        <sz val="9.5"/>
        <color theme="1"/>
        <rFont val="Times New Roman"/>
        <family val="1"/>
        <charset val="238"/>
      </rPr>
      <t xml:space="preserve"> </t>
    </r>
    <r>
      <rPr>
        <b/>
        <sz val="9.5"/>
        <color theme="1"/>
        <rFont val="Times New Roman"/>
        <family val="1"/>
        <charset val="238"/>
      </rPr>
      <t>I</t>
    </r>
    <r>
      <rPr>
        <sz val="9.5"/>
        <color theme="1"/>
        <rFont val="Times New Roman"/>
        <family val="1"/>
        <charset val="238"/>
      </rPr>
      <t xml:space="preserve"> </t>
    </r>
    <r>
      <rPr>
        <b/>
        <sz val="9.5"/>
        <color theme="1"/>
        <rFont val="Times New Roman"/>
        <family val="1"/>
        <charset val="238"/>
      </rPr>
      <t>JAVNIH POVRŠINA</t>
    </r>
  </si>
  <si>
    <r>
      <t>Izvor</t>
    </r>
    <r>
      <rPr>
        <b/>
        <sz val="9.5"/>
        <color theme="1"/>
        <rFont val="Times New Roman"/>
        <family val="1"/>
        <charset val="238"/>
      </rPr>
      <t xml:space="preserve"> 9. VLASTITA SREDSTVA</t>
    </r>
  </si>
  <si>
    <r>
      <t>FUNKCIJSKA</t>
    </r>
    <r>
      <rPr>
        <b/>
        <sz val="9.5"/>
        <color theme="1"/>
        <rFont val="Times New Roman"/>
        <family val="1"/>
        <charset val="238"/>
      </rPr>
      <t xml:space="preserve"> </t>
    </r>
    <r>
      <rPr>
        <b/>
        <sz val="9.5"/>
        <color theme="1"/>
        <rFont val="Arial"/>
        <family val="2"/>
        <charset val="238"/>
      </rPr>
      <t>KLASIFIKACIJA</t>
    </r>
    <r>
      <rPr>
        <b/>
        <sz val="9.5"/>
        <color theme="1"/>
        <rFont val="Times New Roman"/>
        <family val="1"/>
        <charset val="238"/>
      </rPr>
      <t xml:space="preserve"> </t>
    </r>
    <r>
      <rPr>
        <b/>
        <sz val="9.5"/>
        <color theme="1"/>
        <rFont val="Arial"/>
        <family val="2"/>
        <charset val="238"/>
      </rPr>
      <t>07</t>
    </r>
    <r>
      <rPr>
        <b/>
        <sz val="9.5"/>
        <color theme="1"/>
        <rFont val="Times New Roman"/>
        <family val="1"/>
        <charset val="238"/>
      </rPr>
      <t xml:space="preserve"> - Zdravstvo </t>
    </r>
    <r>
      <rPr>
        <b/>
        <sz val="9.5"/>
        <color theme="1"/>
        <rFont val="Arial"/>
        <family val="2"/>
        <charset val="238"/>
      </rPr>
      <t/>
    </r>
  </si>
  <si>
    <r>
      <rPr>
        <b/>
        <sz val="9.5"/>
        <color theme="1"/>
        <rFont val="Arial"/>
        <family val="2"/>
        <charset val="238"/>
      </rPr>
      <t>Izvor</t>
    </r>
    <r>
      <rPr>
        <b/>
        <sz val="9.5"/>
        <color theme="1"/>
        <rFont val="Times New Roman"/>
        <family val="1"/>
        <charset val="238"/>
      </rPr>
      <t xml:space="preserve"> </t>
    </r>
    <r>
      <rPr>
        <b/>
        <sz val="9.5"/>
        <color theme="1"/>
        <rFont val="Arial"/>
        <family val="2"/>
        <charset val="238"/>
      </rPr>
      <t>1.OPĆI</t>
    </r>
    <r>
      <rPr>
        <b/>
        <sz val="9.5"/>
        <color theme="1"/>
        <rFont val="Times New Roman"/>
        <family val="1"/>
        <charset val="238"/>
      </rPr>
      <t xml:space="preserve"> </t>
    </r>
    <r>
      <rPr>
        <b/>
        <sz val="9.5"/>
        <color theme="1"/>
        <rFont val="Arial"/>
        <family val="2"/>
        <charset val="238"/>
      </rPr>
      <t>PRIHODI</t>
    </r>
    <r>
      <rPr>
        <b/>
        <sz val="9.5"/>
        <color theme="1"/>
        <rFont val="Times New Roman"/>
        <family val="1"/>
        <charset val="238"/>
      </rPr>
      <t xml:space="preserve"> </t>
    </r>
    <r>
      <rPr>
        <b/>
        <sz val="9.5"/>
        <color theme="1"/>
        <rFont val="Arial"/>
        <family val="2"/>
        <charset val="238"/>
      </rPr>
      <t>I</t>
    </r>
    <r>
      <rPr>
        <b/>
        <sz val="9.5"/>
        <color theme="1"/>
        <rFont val="Times New Roman"/>
        <family val="1"/>
        <charset val="238"/>
      </rPr>
      <t xml:space="preserve"> </t>
    </r>
    <r>
      <rPr>
        <b/>
        <sz val="9.5"/>
        <color theme="1"/>
        <rFont val="Arial"/>
        <family val="2"/>
        <charset val="238"/>
      </rPr>
      <t>PRIMICI</t>
    </r>
  </si>
  <si>
    <r>
      <t>TEKUĆI</t>
    </r>
    <r>
      <rPr>
        <sz val="9.5"/>
        <color theme="1"/>
        <rFont val="Times New Roman"/>
        <family val="1"/>
        <charset val="238"/>
      </rPr>
      <t xml:space="preserve"> </t>
    </r>
    <r>
      <rPr>
        <b/>
        <sz val="9.5"/>
        <color theme="1"/>
        <rFont val="Times New Roman"/>
        <family val="1"/>
        <charset val="238"/>
      </rPr>
      <t>PROJEKT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T100401</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ODRŽAVANJE</t>
    </r>
    <r>
      <rPr>
        <sz val="9.5"/>
        <color theme="1"/>
        <rFont val="Times New Roman"/>
        <family val="1"/>
        <charset val="238"/>
      </rPr>
      <t xml:space="preserve"> </t>
    </r>
    <r>
      <rPr>
        <b/>
        <sz val="9.5"/>
        <color theme="1"/>
        <rFont val="Times New Roman"/>
        <family val="1"/>
        <charset val="238"/>
      </rPr>
      <t>GROBLJA</t>
    </r>
  </si>
  <si>
    <r>
      <t>Izvor</t>
    </r>
    <r>
      <rPr>
        <sz val="9.5"/>
        <color theme="1"/>
        <rFont val="Times New Roman"/>
        <family val="1"/>
        <charset val="238"/>
      </rPr>
      <t xml:space="preserve"> </t>
    </r>
    <r>
      <rPr>
        <b/>
        <sz val="9.5"/>
        <color theme="1"/>
        <rFont val="Arial"/>
        <family val="2"/>
        <charset val="238"/>
      </rPr>
      <t>1.OPĆI</t>
    </r>
    <r>
      <rPr>
        <sz val="9.5"/>
        <color theme="1"/>
        <rFont val="Times New Roman"/>
        <family val="1"/>
        <charset val="238"/>
      </rPr>
      <t xml:space="preserve"> </t>
    </r>
    <r>
      <rPr>
        <b/>
        <sz val="9.5"/>
        <color theme="1"/>
        <rFont val="Arial"/>
        <family val="2"/>
        <charset val="238"/>
      </rPr>
      <t>PRIHODI</t>
    </r>
    <r>
      <rPr>
        <sz val="9.5"/>
        <color theme="1"/>
        <rFont val="Times New Roman"/>
        <family val="1"/>
        <charset val="238"/>
      </rPr>
      <t xml:space="preserve"> </t>
    </r>
    <r>
      <rPr>
        <b/>
        <sz val="9.5"/>
        <color theme="1"/>
        <rFont val="Arial"/>
        <family val="2"/>
        <charset val="238"/>
      </rPr>
      <t>I</t>
    </r>
    <r>
      <rPr>
        <sz val="9.5"/>
        <color theme="1"/>
        <rFont val="Times New Roman"/>
        <family val="1"/>
        <charset val="238"/>
      </rPr>
      <t xml:space="preserve"> </t>
    </r>
    <r>
      <rPr>
        <b/>
        <sz val="9.5"/>
        <color theme="1"/>
        <rFont val="Arial"/>
        <family val="2"/>
        <charset val="238"/>
      </rPr>
      <t>PRIMICI</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</si>
  <si>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A100403</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 xml:space="preserve"> ODRŽAVANJE JAVNE</t>
    </r>
    <r>
      <rPr>
        <sz val="9.5"/>
        <color theme="1"/>
        <rFont val="Times New Roman"/>
        <family val="1"/>
        <charset val="238"/>
      </rPr>
      <t xml:space="preserve"> </t>
    </r>
    <r>
      <rPr>
        <b/>
        <sz val="9.5"/>
        <color theme="1"/>
        <rFont val="Times New Roman"/>
        <family val="1"/>
        <charset val="238"/>
      </rPr>
      <t>RASVJETE</t>
    </r>
  </si>
  <si>
    <r>
      <t>Izvor</t>
    </r>
    <r>
      <rPr>
        <b/>
        <sz val="9.5"/>
        <color theme="1"/>
        <rFont val="Times New Roman"/>
        <family val="1"/>
        <charset val="238"/>
      </rPr>
      <t xml:space="preserve"> 4</t>
    </r>
    <r>
      <rPr>
        <b/>
        <sz val="9.5"/>
        <color theme="1"/>
        <rFont val="Arial"/>
        <family val="2"/>
        <charset val="238"/>
      </rPr>
      <t>.</t>
    </r>
    <r>
      <rPr>
        <b/>
        <sz val="9.5"/>
        <color theme="1"/>
        <rFont val="Times New Roman"/>
        <family val="1"/>
        <charset val="238"/>
      </rPr>
      <t>PRIHODI ZA POSEBNE NAMJENE</t>
    </r>
    <r>
      <rPr>
        <b/>
        <sz val="9.5"/>
        <color theme="1"/>
        <rFont val="Arial"/>
        <family val="2"/>
        <charset val="238"/>
      </rPr>
      <t/>
    </r>
  </si>
  <si>
    <r>
      <t>AKTIVNOST</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A100402</t>
    </r>
    <r>
      <rPr>
        <sz val="9.5"/>
        <color theme="1"/>
        <rFont val="Times New Roman"/>
        <family val="1"/>
        <charset val="238"/>
      </rPr>
      <t xml:space="preserve"> </t>
    </r>
    <r>
      <rPr>
        <b/>
        <sz val="9.5"/>
        <color theme="1"/>
        <rFont val="Times New Roman"/>
        <family val="1"/>
        <charset val="238"/>
      </rPr>
      <t>:</t>
    </r>
    <r>
      <rPr>
        <sz val="9.5"/>
        <color theme="1"/>
        <rFont val="Times New Roman"/>
        <family val="1"/>
        <charset val="238"/>
      </rPr>
      <t xml:space="preserve">  </t>
    </r>
    <r>
      <rPr>
        <b/>
        <sz val="9.5"/>
        <color theme="1"/>
        <rFont val="Times New Roman"/>
        <family val="1"/>
        <charset val="238"/>
      </rPr>
      <t>ODRŽAVANJE</t>
    </r>
    <r>
      <rPr>
        <sz val="9.5"/>
        <color theme="1"/>
        <rFont val="Times New Roman"/>
        <family val="1"/>
        <charset val="238"/>
      </rPr>
      <t xml:space="preserve"> </t>
    </r>
    <r>
      <rPr>
        <b/>
        <sz val="9.5"/>
        <color theme="1"/>
        <rFont val="Times New Roman"/>
        <family val="1"/>
        <charset val="238"/>
      </rPr>
      <t>NERAZVRSTANIH</t>
    </r>
    <r>
      <rPr>
        <sz val="9.5"/>
        <color theme="1"/>
        <rFont val="Times New Roman"/>
        <family val="1"/>
        <charset val="238"/>
      </rPr>
      <t xml:space="preserve"> </t>
    </r>
    <r>
      <rPr>
        <b/>
        <sz val="9.5"/>
        <color theme="1"/>
        <rFont val="Times New Roman"/>
        <family val="1"/>
        <charset val="238"/>
      </rPr>
      <t>CESTA</t>
    </r>
  </si>
  <si>
    <r>
      <rPr>
        <b/>
        <sz val="9.5"/>
        <color theme="1"/>
        <rFont val="Times New Roman"/>
        <family val="1"/>
        <charset val="238"/>
      </rPr>
      <t>Ostali</t>
    </r>
    <r>
      <rPr>
        <sz val="9.5"/>
        <color theme="1"/>
        <rFont val="Times New Roman"/>
        <family val="1"/>
        <charset val="238"/>
      </rPr>
      <t xml:space="preserve"> </t>
    </r>
    <r>
      <rPr>
        <b/>
        <sz val="9.5"/>
        <color theme="1"/>
        <rFont val="Times New Roman"/>
        <family val="1"/>
        <charset val="238"/>
      </rPr>
      <t>rashodi</t>
    </r>
  </si>
  <si>
    <t>Ostale naknade građanima i kućan.iz proračuna</t>
  </si>
  <si>
    <t>Izvanredni rashodi - proračunska pričuva</t>
  </si>
  <si>
    <t>U članku 2. prihodi i rashodi te primici i izdaci po ekonomskoj klasifikaciji utvrđuje se u Računu prihoda i rashoda i Računu financiranja za 2023. godinu kako slijedi:</t>
  </si>
  <si>
    <t>Pomoći od ostalih subj. unutar opće države</t>
  </si>
  <si>
    <r>
      <t>RAZLIKA</t>
    </r>
    <r>
      <rPr>
        <sz val="8.5"/>
        <color theme="1"/>
        <rFont val="Times New Roman"/>
        <family val="1"/>
        <charset val="238"/>
      </rPr>
      <t xml:space="preserve"> </t>
    </r>
    <r>
      <rPr>
        <b/>
        <sz val="8.5"/>
        <color theme="1"/>
        <rFont val="Times New Roman"/>
        <family val="1"/>
        <charset val="238"/>
      </rPr>
      <t>VIŠAK/MANJAK</t>
    </r>
  </si>
  <si>
    <r>
      <t>Projekcija</t>
    </r>
    <r>
      <rPr>
        <sz val="10"/>
        <color theme="1"/>
        <rFont val="Times New Roman"/>
        <family val="1"/>
        <charset val="238"/>
      </rPr>
      <t xml:space="preserve"> </t>
    </r>
    <r>
      <rPr>
        <b/>
        <sz val="10"/>
        <color theme="1"/>
        <rFont val="Times New Roman"/>
        <family val="1"/>
        <charset val="238"/>
      </rPr>
      <t>za</t>
    </r>
    <r>
      <rPr>
        <sz val="10"/>
        <color theme="1"/>
        <rFont val="Times New Roman"/>
        <family val="1"/>
        <charset val="238"/>
      </rPr>
      <t xml:space="preserve"> </t>
    </r>
    <r>
      <rPr>
        <b/>
        <sz val="10"/>
        <color theme="1"/>
        <rFont val="Times New Roman"/>
        <family val="1"/>
        <charset val="238"/>
      </rPr>
      <t>2024.</t>
    </r>
  </si>
  <si>
    <r>
      <t>Projekcija</t>
    </r>
    <r>
      <rPr>
        <sz val="10"/>
        <color theme="1"/>
        <rFont val="Times New Roman"/>
        <family val="1"/>
        <charset val="238"/>
      </rPr>
      <t xml:space="preserve"> </t>
    </r>
    <r>
      <rPr>
        <b/>
        <sz val="10"/>
        <color theme="1"/>
        <rFont val="Times New Roman"/>
        <family val="1"/>
        <charset val="238"/>
      </rPr>
      <t>za</t>
    </r>
    <r>
      <rPr>
        <sz val="10"/>
        <color theme="1"/>
        <rFont val="Times New Roman"/>
        <family val="1"/>
        <charset val="238"/>
      </rPr>
      <t xml:space="preserve"> </t>
    </r>
    <r>
      <rPr>
        <b/>
        <sz val="10"/>
        <color theme="1"/>
        <rFont val="Times New Roman"/>
        <family val="1"/>
        <charset val="238"/>
      </rPr>
      <t>2025.</t>
    </r>
  </si>
  <si>
    <t>Ostali nespomenuti finacijski rashodi</t>
  </si>
  <si>
    <r>
      <t>PROCJENA</t>
    </r>
    <r>
      <rPr>
        <sz val="10"/>
        <color theme="1"/>
        <rFont val="Times New Roman"/>
        <family val="1"/>
        <charset val="238"/>
      </rPr>
      <t xml:space="preserve"> </t>
    </r>
    <r>
      <rPr>
        <b/>
        <sz val="10"/>
        <color theme="1"/>
        <rFont val="Times New Roman"/>
        <family val="1"/>
        <charset val="238"/>
      </rPr>
      <t>ZA</t>
    </r>
    <r>
      <rPr>
        <sz val="10"/>
        <color theme="1"/>
        <rFont val="Times New Roman"/>
        <family val="1"/>
        <charset val="238"/>
      </rPr>
      <t xml:space="preserve"> </t>
    </r>
    <r>
      <rPr>
        <b/>
        <sz val="10"/>
        <color theme="1"/>
        <rFont val="Times New Roman"/>
        <family val="1"/>
        <charset val="238"/>
      </rPr>
      <t>2024.</t>
    </r>
  </si>
  <si>
    <r>
      <t>PROCJENA</t>
    </r>
    <r>
      <rPr>
        <sz val="10"/>
        <color theme="1"/>
        <rFont val="Times New Roman"/>
        <family val="1"/>
        <charset val="238"/>
      </rPr>
      <t xml:space="preserve"> </t>
    </r>
    <r>
      <rPr>
        <b/>
        <sz val="10"/>
        <color theme="1"/>
        <rFont val="Times New Roman"/>
        <family val="1"/>
        <charset val="238"/>
      </rPr>
      <t>ZA</t>
    </r>
    <r>
      <rPr>
        <sz val="10"/>
        <color theme="1"/>
        <rFont val="Times New Roman"/>
        <family val="1"/>
        <charset val="238"/>
      </rPr>
      <t xml:space="preserve"> </t>
    </r>
    <r>
      <rPr>
        <b/>
        <sz val="10"/>
        <color theme="1"/>
        <rFont val="Times New Roman"/>
        <family val="1"/>
        <charset val="238"/>
      </rPr>
      <t>2025.</t>
    </r>
  </si>
  <si>
    <t>Plan za 2022</t>
  </si>
  <si>
    <r>
      <rPr>
        <b/>
        <sz val="9.5"/>
        <color theme="1"/>
        <rFont val="Arial"/>
        <family val="2"/>
        <charset val="238"/>
      </rPr>
      <t>Izvor</t>
    </r>
    <r>
      <rPr>
        <b/>
        <sz val="9.5"/>
        <color theme="1"/>
        <rFont val="Times New Roman"/>
        <family val="1"/>
        <charset val="238"/>
      </rPr>
      <t xml:space="preserve">  5. POMOĆI</t>
    </r>
    <r>
      <rPr>
        <b/>
        <sz val="9.5"/>
        <color theme="1"/>
        <rFont val="Arial"/>
        <family val="2"/>
        <charset val="238"/>
      </rPr>
      <t/>
    </r>
  </si>
  <si>
    <r>
      <t>Projekcija</t>
    </r>
    <r>
      <rPr>
        <sz val="10"/>
        <color theme="1"/>
        <rFont val="Times New Roman"/>
        <family val="1"/>
        <charset val="238"/>
      </rPr>
      <t xml:space="preserve"> </t>
    </r>
    <r>
      <rPr>
        <b/>
        <sz val="10"/>
        <color theme="1"/>
        <rFont val="Times New Roman"/>
        <family val="1"/>
        <charset val="238"/>
      </rPr>
      <t>za</t>
    </r>
    <r>
      <rPr>
        <sz val="10"/>
        <color theme="1"/>
        <rFont val="Times New Roman"/>
        <family val="1"/>
        <charset val="238"/>
      </rPr>
      <t xml:space="preserve">  </t>
    </r>
    <r>
      <rPr>
        <b/>
        <sz val="10"/>
        <color theme="1"/>
        <rFont val="Times New Roman"/>
        <family val="1"/>
        <charset val="238"/>
      </rPr>
      <t>2024.</t>
    </r>
  </si>
  <si>
    <r>
      <t>Projekcija</t>
    </r>
    <r>
      <rPr>
        <sz val="10"/>
        <color theme="1"/>
        <rFont val="Times New Roman"/>
        <family val="1"/>
        <charset val="238"/>
      </rPr>
      <t xml:space="preserve"> </t>
    </r>
    <r>
      <rPr>
        <b/>
        <sz val="10"/>
        <color theme="1"/>
        <rFont val="Times New Roman"/>
        <family val="1"/>
        <charset val="238"/>
      </rPr>
      <t>za</t>
    </r>
    <r>
      <rPr>
        <sz val="10"/>
        <color theme="1"/>
        <rFont val="Times New Roman"/>
        <family val="1"/>
        <charset val="238"/>
      </rPr>
      <t xml:space="preserve">  </t>
    </r>
    <r>
      <rPr>
        <b/>
        <sz val="10"/>
        <color theme="1"/>
        <rFont val="Times New Roman"/>
        <family val="1"/>
        <charset val="238"/>
      </rPr>
      <t>2025.</t>
    </r>
  </si>
  <si>
    <r>
      <t>Indeks</t>
    </r>
    <r>
      <rPr>
        <sz val="6"/>
        <color theme="1"/>
        <rFont val="Times New Roman"/>
        <family val="1"/>
        <charset val="238"/>
      </rPr>
      <t xml:space="preserve"> 3</t>
    </r>
    <r>
      <rPr>
        <b/>
        <sz val="6"/>
        <color theme="1"/>
        <rFont val="Times New Roman"/>
        <family val="1"/>
        <charset val="238"/>
      </rPr>
      <t>/2</t>
    </r>
  </si>
  <si>
    <r>
      <t>Indeks</t>
    </r>
    <r>
      <rPr>
        <sz val="6"/>
        <color theme="1"/>
        <rFont val="Times New Roman"/>
        <family val="1"/>
        <charset val="238"/>
      </rPr>
      <t xml:space="preserve"> 2/1</t>
    </r>
  </si>
  <si>
    <t>Indeks 4/3</t>
  </si>
  <si>
    <t>Indeks 5/4</t>
  </si>
  <si>
    <t>8.</t>
  </si>
  <si>
    <t>9.</t>
  </si>
  <si>
    <r>
      <t>Indeks</t>
    </r>
    <r>
      <rPr>
        <sz val="5"/>
        <color theme="1"/>
        <rFont val="Times New Roman"/>
        <family val="1"/>
        <charset val="238"/>
      </rPr>
      <t xml:space="preserve"> 2</t>
    </r>
    <r>
      <rPr>
        <b/>
        <sz val="5"/>
        <color theme="1"/>
        <rFont val="Times New Roman"/>
        <family val="1"/>
        <charset val="238"/>
      </rPr>
      <t>/1</t>
    </r>
  </si>
  <si>
    <r>
      <t>Indeks</t>
    </r>
    <r>
      <rPr>
        <sz val="5"/>
        <color theme="1"/>
        <rFont val="Times New Roman"/>
        <family val="1"/>
        <charset val="238"/>
      </rPr>
      <t xml:space="preserve"> 3</t>
    </r>
    <r>
      <rPr>
        <b/>
        <sz val="5"/>
        <color theme="1"/>
        <rFont val="Times New Roman"/>
        <family val="1"/>
        <charset val="238"/>
      </rPr>
      <t>/2</t>
    </r>
  </si>
  <si>
    <r>
      <t>Indeks</t>
    </r>
    <r>
      <rPr>
        <sz val="8"/>
        <color theme="1"/>
        <rFont val="Times New Roman"/>
        <family val="1"/>
        <charset val="238"/>
      </rPr>
      <t xml:space="preserve"> 2/1</t>
    </r>
  </si>
  <si>
    <r>
      <t>Indeks</t>
    </r>
    <r>
      <rPr>
        <sz val="8"/>
        <color theme="1"/>
        <rFont val="Times New Roman"/>
        <family val="1"/>
        <charset val="238"/>
      </rPr>
      <t xml:space="preserve"> 3</t>
    </r>
    <r>
      <rPr>
        <b/>
        <sz val="8"/>
        <color theme="1"/>
        <rFont val="Times New Roman"/>
        <family val="1"/>
        <charset val="238"/>
      </rPr>
      <t>/2</t>
    </r>
  </si>
  <si>
    <t>POSEBNI DIO</t>
  </si>
  <si>
    <t xml:space="preserve">RASHODI-EKONOMSKA KLASIFIKACIJA </t>
  </si>
  <si>
    <t xml:space="preserve">PLAN PRORAČUNA ZA 2023. g. I PROJEKCIJA ZA 2024. g. I 2025. g. OPĆINE VRBJE </t>
  </si>
  <si>
    <t>Porezi na imovinu</t>
  </si>
  <si>
    <t>Porez i prirez na dohodak</t>
  </si>
  <si>
    <r>
      <t>Prihodi</t>
    </r>
    <r>
      <rPr>
        <sz val="8.5"/>
        <color theme="1"/>
        <rFont val="Times New Roman"/>
        <family val="1"/>
        <charset val="238"/>
      </rPr>
      <t xml:space="preserve"> </t>
    </r>
    <r>
      <rPr>
        <b/>
        <sz val="8.5"/>
        <color theme="1"/>
        <rFont val="Times New Roman"/>
        <family val="1"/>
        <charset val="238"/>
      </rPr>
      <t>od</t>
    </r>
    <r>
      <rPr>
        <sz val="8.5"/>
        <color theme="1"/>
        <rFont val="Times New Roman"/>
        <family val="1"/>
        <charset val="238"/>
      </rPr>
      <t xml:space="preserve"> </t>
    </r>
    <r>
      <rPr>
        <b/>
        <sz val="8.5"/>
        <color theme="1"/>
        <rFont val="Times New Roman"/>
        <family val="1"/>
        <charset val="238"/>
      </rPr>
      <t>poreza</t>
    </r>
  </si>
  <si>
    <t>Glava 10  UNAPREĐENJE STANOVANJA I ZAJEDNICE</t>
  </si>
  <si>
    <t>RASHODI - FUNKCIJSKA KLASIFIKACIJA</t>
  </si>
  <si>
    <t>PLAN PRORAČUNA ZA 2023. g. I PROJEKCIJA ZA 2024.g. i 2025. g.</t>
  </si>
  <si>
    <t>Na temelju članka 42. stavak 1. Zakona o proračunu ("Narodne novine", broj 144/21) i članka 32. Statuta Općine Vrbje ("Službeni glasnik Općine Vrbje br.03/18 i 02/21)", OPĆINSKO VIJEĆE OPĆINE VRBJE na  8. sjednici održanoj 20.12.2022.   godine donijelo je</t>
  </si>
  <si>
    <r>
      <t xml:space="preserve">              </t>
    </r>
    <r>
      <rPr>
        <b/>
        <sz val="8"/>
        <color theme="1"/>
        <rFont val="Times New Roman"/>
        <family val="1"/>
        <charset val="238"/>
      </rPr>
      <t>Članak</t>
    </r>
    <r>
      <rPr>
        <sz val="8"/>
        <color theme="1"/>
        <rFont val="Times New Roman"/>
        <family val="1"/>
        <charset val="238"/>
      </rPr>
      <t xml:space="preserve"> 4</t>
    </r>
    <r>
      <rPr>
        <b/>
        <sz val="8"/>
        <color theme="1"/>
        <rFont val="Times New Roman"/>
        <family val="1"/>
        <charset val="238"/>
      </rPr>
      <t>.</t>
    </r>
  </si>
  <si>
    <t xml:space="preserve">                                                                                        Milan Brkanac</t>
  </si>
  <si>
    <t>URBROJ: 2178-19-03-22-1</t>
  </si>
  <si>
    <t>KLASA:   400-01/22-01/02</t>
  </si>
</sst>
</file>

<file path=xl/styles.xml><?xml version="1.0" encoding="utf-8"?>
<styleSheet xmlns="http://schemas.openxmlformats.org/spreadsheetml/2006/main">
  <numFmts count="6">
    <numFmt numFmtId="164" formatCode="[$-41A]#,##0.00"/>
    <numFmt numFmtId="165" formatCode="[$-41A]0"/>
    <numFmt numFmtId="166" formatCode="#,##0.00&quot; &quot;;&quot;-&quot;#,##0.00&quot; &quot;;&quot; -&quot;#&quot; &quot;;@&quot; &quot;"/>
    <numFmt numFmtId="167" formatCode="[$-41A]General"/>
    <numFmt numFmtId="168" formatCode="#,##0.00&quot; &quot;[$kn-41A];[Red]&quot;-&quot;#,##0.00&quot; &quot;[$kn-41A]"/>
    <numFmt numFmtId="169" formatCode="#,##0.00_ ;\-#,##0.00\ "/>
  </numFmts>
  <fonts count="78">
    <font>
      <sz val="11"/>
      <color theme="1"/>
      <name val="Arial"/>
      <family val="2"/>
      <charset val="238"/>
    </font>
    <font>
      <sz val="11"/>
      <color theme="1"/>
      <name val="Arial"/>
      <family val="2"/>
      <charset val="238"/>
    </font>
    <font>
      <sz val="10"/>
      <color rgb="FF000000"/>
      <name val="Times New Roman"/>
      <family val="1"/>
      <charset val="238"/>
    </font>
    <font>
      <b/>
      <i/>
      <sz val="16"/>
      <color theme="1"/>
      <name val="Arial"/>
      <family val="2"/>
      <charset val="238"/>
    </font>
    <font>
      <sz val="10"/>
      <color theme="1"/>
      <name val="Arial"/>
      <family val="2"/>
      <charset val="238"/>
    </font>
    <font>
      <b/>
      <i/>
      <u/>
      <sz val="11"/>
      <color theme="1"/>
      <name val="Arial"/>
      <family val="2"/>
      <charset val="238"/>
    </font>
    <font>
      <sz val="9"/>
      <color theme="1"/>
      <name val="Times New Roman"/>
      <family val="1"/>
      <charset val="238"/>
    </font>
    <font>
      <b/>
      <sz val="13.5"/>
      <color theme="1"/>
      <name val="Times New Roman"/>
      <family val="1"/>
      <charset val="238"/>
    </font>
    <font>
      <sz val="13.5"/>
      <color theme="1"/>
      <name val="Times New Roman"/>
      <family val="1"/>
      <charset val="238"/>
    </font>
    <font>
      <b/>
      <sz val="8.5"/>
      <color theme="1"/>
      <name val="Times New Roman"/>
      <family val="1"/>
      <charset val="238"/>
    </font>
    <font>
      <sz val="8.5"/>
      <color theme="1"/>
      <name val="Times New Roman"/>
      <family val="1"/>
      <charset val="238"/>
    </font>
    <font>
      <b/>
      <sz val="5"/>
      <color theme="1"/>
      <name val="Times New Roman"/>
      <family val="1"/>
      <charset val="238"/>
    </font>
    <font>
      <sz val="5"/>
      <color theme="1"/>
      <name val="Times New Roman"/>
      <family val="1"/>
      <charset val="238"/>
    </font>
    <font>
      <b/>
      <sz val="8.5"/>
      <color rgb="FF000000"/>
      <name val="Times New Roman1"/>
      <charset val="238"/>
    </font>
    <font>
      <sz val="8.5"/>
      <color rgb="FF000000"/>
      <name val="Times New Roman1"/>
      <charset val="238"/>
    </font>
    <font>
      <sz val="10"/>
      <color theme="1"/>
      <name val="Times New Roman"/>
      <family val="1"/>
      <charset val="238"/>
    </font>
    <font>
      <b/>
      <sz val="9"/>
      <color theme="1"/>
      <name val="Times New Roman"/>
      <family val="1"/>
      <charset val="238"/>
    </font>
    <font>
      <b/>
      <sz val="12"/>
      <color theme="1"/>
      <name val="Times New Roman"/>
      <family val="1"/>
      <charset val="238"/>
    </font>
    <font>
      <sz val="12"/>
      <color theme="1"/>
      <name val="Times New Roman"/>
      <family val="1"/>
      <charset val="238"/>
    </font>
    <font>
      <b/>
      <sz val="7.5"/>
      <color theme="1"/>
      <name val="Times New Roman"/>
      <family val="1"/>
      <charset val="238"/>
    </font>
    <font>
      <sz val="7.5"/>
      <color theme="1"/>
      <name val="Times New Roman"/>
      <family val="1"/>
      <charset val="238"/>
    </font>
    <font>
      <b/>
      <sz val="10"/>
      <color rgb="FF000000"/>
      <name val="Times New Roman"/>
      <family val="1"/>
      <charset val="238"/>
    </font>
    <font>
      <b/>
      <sz val="7.5"/>
      <color rgb="FF000000"/>
      <name val="Times New Roman1"/>
      <charset val="238"/>
    </font>
    <font>
      <sz val="8.5"/>
      <color rgb="FF000000"/>
      <name val="Times New Roman"/>
      <family val="1"/>
      <charset val="238"/>
    </font>
    <font>
      <b/>
      <sz val="8.5"/>
      <color rgb="FF000000"/>
      <name val="Times New Roman"/>
      <family val="1"/>
      <charset val="238"/>
    </font>
    <font>
      <sz val="7.5"/>
      <color rgb="FF000000"/>
      <name val="Times New Roman1"/>
      <charset val="238"/>
    </font>
    <font>
      <b/>
      <sz val="12.5"/>
      <color theme="1"/>
      <name val="Times New Roman"/>
      <family val="1"/>
      <charset val="238"/>
    </font>
    <font>
      <sz val="12.5"/>
      <color theme="1"/>
      <name val="Times New Roman"/>
      <family val="1"/>
      <charset val="238"/>
    </font>
    <font>
      <b/>
      <sz val="11"/>
      <color theme="1"/>
      <name val="Times New Roman"/>
      <family val="1"/>
      <charset val="238"/>
    </font>
    <font>
      <sz val="11"/>
      <color theme="1"/>
      <name val="Times New Roman"/>
      <family val="1"/>
      <charset val="238"/>
    </font>
    <font>
      <sz val="10"/>
      <color rgb="FFFF0000"/>
      <name val="Times New Roman"/>
      <family val="1"/>
      <charset val="238"/>
    </font>
    <font>
      <b/>
      <sz val="4.5"/>
      <color theme="1"/>
      <name val="Times New Roman"/>
      <family val="1"/>
      <charset val="238"/>
    </font>
    <font>
      <sz val="4.5"/>
      <color theme="1"/>
      <name val="Times New Roman"/>
      <family val="1"/>
      <charset val="238"/>
    </font>
    <font>
      <b/>
      <sz val="11"/>
      <color rgb="FF000000"/>
      <name val="Times New Roman"/>
      <family val="1"/>
      <charset val="238"/>
    </font>
    <font>
      <b/>
      <sz val="9.5"/>
      <color theme="1"/>
      <name val="Times New Roman"/>
      <family val="1"/>
      <charset val="238"/>
    </font>
    <font>
      <sz val="9.5"/>
      <color theme="1"/>
      <name val="Times New Roman"/>
      <family val="1"/>
      <charset val="238"/>
    </font>
    <font>
      <b/>
      <i/>
      <sz val="9.5"/>
      <color theme="1"/>
      <name val="Times New Roman"/>
      <family val="1"/>
      <charset val="238"/>
    </font>
    <font>
      <b/>
      <sz val="9.5"/>
      <color theme="1"/>
      <name val="Arial"/>
      <family val="2"/>
      <charset val="238"/>
    </font>
    <font>
      <b/>
      <sz val="9.5"/>
      <color rgb="FF000000"/>
      <name val="Times New Roman1"/>
      <charset val="238"/>
    </font>
    <font>
      <sz val="9.5"/>
      <color rgb="FF000000"/>
      <name val="Times New Roman1"/>
      <charset val="238"/>
    </font>
    <font>
      <sz val="9.5"/>
      <color rgb="FF000000"/>
      <name val="Calibri"/>
      <family val="2"/>
      <charset val="238"/>
    </font>
    <font>
      <b/>
      <sz val="9.5"/>
      <color rgb="FF000000"/>
      <name val="Arial"/>
      <family val="2"/>
      <charset val="238"/>
    </font>
    <font>
      <b/>
      <sz val="9.5"/>
      <color theme="1"/>
      <name val="Times New Roman1"/>
      <charset val="238"/>
    </font>
    <font>
      <sz val="9.5"/>
      <color theme="1"/>
      <name val="Times New Roman1"/>
      <charset val="238"/>
    </font>
    <font>
      <b/>
      <sz val="9.5"/>
      <color rgb="FF000000"/>
      <name val="Times New Roman"/>
      <family val="1"/>
      <charset val="238"/>
    </font>
    <font>
      <b/>
      <sz val="10"/>
      <color rgb="FF000000"/>
      <name val="Arial"/>
      <family val="2"/>
      <charset val="238"/>
    </font>
    <font>
      <sz val="9.5"/>
      <color rgb="FF000000"/>
      <name val="Times New Roman"/>
      <family val="1"/>
      <charset val="238"/>
    </font>
    <font>
      <b/>
      <sz val="10"/>
      <color theme="1"/>
      <name val="Arial"/>
      <family val="2"/>
      <charset val="238"/>
    </font>
    <font>
      <b/>
      <sz val="10"/>
      <color theme="1"/>
      <name val="Times New Roman"/>
      <family val="1"/>
      <charset val="238"/>
    </font>
    <font>
      <b/>
      <sz val="11"/>
      <color rgb="FF000000"/>
      <name val="Calibri"/>
      <family val="2"/>
      <charset val="238"/>
    </font>
    <font>
      <sz val="9.5"/>
      <color theme="1"/>
      <name val="Calibri"/>
      <family val="2"/>
      <charset val="238"/>
    </font>
    <font>
      <i/>
      <sz val="9.5"/>
      <color theme="1"/>
      <name val="Times New Roman"/>
      <family val="1"/>
      <charset val="238"/>
    </font>
    <font>
      <sz val="8"/>
      <color theme="1"/>
      <name val="Times New Roman"/>
      <family val="1"/>
      <charset val="238"/>
    </font>
    <font>
      <b/>
      <sz val="8"/>
      <color theme="1"/>
      <name val="Times New Roman"/>
      <family val="1"/>
      <charset val="238"/>
    </font>
    <font>
      <b/>
      <sz val="8"/>
      <color rgb="FF000000"/>
      <name val="Times New Roman"/>
      <family val="1"/>
      <charset val="238"/>
    </font>
    <font>
      <sz val="8"/>
      <color theme="1"/>
      <name val="Times New Roman1"/>
      <charset val="238"/>
    </font>
    <font>
      <sz val="8"/>
      <color theme="1"/>
      <name val="Arial"/>
      <family val="2"/>
      <charset val="238"/>
    </font>
    <font>
      <b/>
      <u/>
      <sz val="8"/>
      <color theme="1"/>
      <name val="Times New Roman"/>
      <family val="1"/>
      <charset val="238"/>
    </font>
    <font>
      <b/>
      <sz val="7"/>
      <color rgb="FF000000"/>
      <name val="Times New Roman"/>
      <family val="1"/>
      <charset val="238"/>
    </font>
    <font>
      <sz val="8"/>
      <color rgb="FF000000"/>
      <name val="Times New Roman"/>
      <family val="1"/>
      <charset val="238"/>
    </font>
    <font>
      <b/>
      <sz val="12"/>
      <color theme="1"/>
      <name val="Calibri Light"/>
      <family val="2"/>
      <charset val="238"/>
    </font>
    <font>
      <b/>
      <sz val="12"/>
      <color rgb="FF000000"/>
      <name val="Calibri Light"/>
      <family val="2"/>
      <charset val="238"/>
    </font>
    <font>
      <b/>
      <sz val="12"/>
      <color rgb="FF000000"/>
      <name val="Times New Roman"/>
      <family val="1"/>
      <charset val="238"/>
    </font>
    <font>
      <sz val="12"/>
      <color rgb="FF000000"/>
      <name val="Times New Roman"/>
      <family val="1"/>
      <charset val="238"/>
    </font>
    <font>
      <b/>
      <sz val="9.5"/>
      <color theme="1"/>
      <name val="Times New Roman"/>
      <family val="2"/>
      <charset val="238"/>
    </font>
    <font>
      <sz val="9.5"/>
      <color theme="1"/>
      <name val="Times New Roman1"/>
      <family val="2"/>
      <charset val="238"/>
    </font>
    <font>
      <b/>
      <sz val="9.5"/>
      <color theme="1"/>
      <name val="Times New Roman1"/>
      <family val="2"/>
      <charset val="238"/>
    </font>
    <font>
      <sz val="6"/>
      <color rgb="FF000000"/>
      <name val="Times New Roman"/>
      <family val="1"/>
      <charset val="238"/>
    </font>
    <font>
      <b/>
      <sz val="6"/>
      <color theme="1"/>
      <name val="Times New Roman"/>
      <family val="1"/>
      <charset val="238"/>
    </font>
    <font>
      <sz val="6"/>
      <color theme="1"/>
      <name val="Times New Roman"/>
      <family val="1"/>
      <charset val="238"/>
    </font>
    <font>
      <b/>
      <sz val="6"/>
      <color rgb="FF000000"/>
      <name val="Times New Roman"/>
      <family val="1"/>
      <charset val="238"/>
    </font>
    <font>
      <sz val="10"/>
      <name val="Arial"/>
      <family val="2"/>
      <charset val="238"/>
    </font>
    <font>
      <b/>
      <sz val="11"/>
      <color theme="1"/>
      <name val="Arial"/>
      <family val="2"/>
      <charset val="238"/>
    </font>
    <font>
      <b/>
      <sz val="14"/>
      <color theme="1"/>
      <name val="Arial"/>
      <family val="2"/>
      <charset val="238"/>
    </font>
    <font>
      <sz val="14"/>
      <color theme="1"/>
      <name val="Arial"/>
      <family val="2"/>
      <charset val="238"/>
    </font>
    <font>
      <b/>
      <sz val="14"/>
      <color theme="1"/>
      <name val="Times New Roman"/>
      <family val="1"/>
      <charset val="238"/>
    </font>
    <font>
      <sz val="10"/>
      <name val="MS Sans Serif"/>
      <family val="2"/>
      <charset val="238"/>
    </font>
    <font>
      <sz val="10"/>
      <color indexed="8"/>
      <name val="Times New Roman"/>
      <family val="1"/>
      <charset val="204"/>
    </font>
  </fonts>
  <fills count="14">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C9C9C9"/>
        <bgColor rgb="FFC9C9C9"/>
      </patternFill>
    </fill>
    <fill>
      <patternFill patternType="solid">
        <fgColor rgb="FFA9D08E"/>
        <bgColor rgb="FFA9D08E"/>
      </patternFill>
    </fill>
    <fill>
      <patternFill patternType="solid">
        <fgColor rgb="FF9999FF"/>
        <bgColor rgb="FF9999FF"/>
      </patternFill>
    </fill>
    <fill>
      <patternFill patternType="solid">
        <fgColor rgb="FF00FFFF"/>
        <bgColor rgb="FF00FFFF"/>
      </patternFill>
    </fill>
    <fill>
      <patternFill patternType="solid">
        <fgColor rgb="FF00FF00"/>
        <bgColor rgb="FF00FF00"/>
      </patternFill>
    </fill>
    <fill>
      <patternFill patternType="solid">
        <fgColor rgb="FFA9D18E"/>
        <bgColor rgb="FFA9D18E"/>
      </patternFill>
    </fill>
    <fill>
      <patternFill patternType="solid">
        <fgColor rgb="FF92D050"/>
        <bgColor indexed="64"/>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4">
    <xf numFmtId="0" fontId="0" fillId="0" borderId="0"/>
    <xf numFmtId="166" fontId="1" fillId="0" borderId="0"/>
    <xf numFmtId="166" fontId="1" fillId="0" borderId="0"/>
    <xf numFmtId="167" fontId="2" fillId="0" borderId="0"/>
    <xf numFmtId="0" fontId="3" fillId="0" borderId="0">
      <alignment horizontal="center"/>
    </xf>
    <xf numFmtId="0" fontId="3" fillId="0" borderId="0">
      <alignment horizontal="center" textRotation="90"/>
    </xf>
    <xf numFmtId="167" fontId="4" fillId="0" borderId="0"/>
    <xf numFmtId="167" fontId="2" fillId="0" borderId="0"/>
    <xf numFmtId="0" fontId="5" fillId="0" borderId="0"/>
    <xf numFmtId="168" fontId="5" fillId="0" borderId="0"/>
    <xf numFmtId="0" fontId="76" fillId="0" borderId="0"/>
    <xf numFmtId="0" fontId="77" fillId="0" borderId="0"/>
    <xf numFmtId="0" fontId="71" fillId="0" borderId="0"/>
    <xf numFmtId="0" fontId="71" fillId="0" borderId="0"/>
  </cellStyleXfs>
  <cellXfs count="463">
    <xf numFmtId="0" fontId="0" fillId="0" borderId="0" xfId="0"/>
    <xf numFmtId="0" fontId="0" fillId="0" borderId="0" xfId="0" applyAlignment="1">
      <alignment wrapText="1"/>
    </xf>
    <xf numFmtId="4" fontId="0" fillId="0" borderId="0" xfId="0" applyNumberFormat="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left" wrapText="1"/>
    </xf>
    <xf numFmtId="165" fontId="14" fillId="0" borderId="2" xfId="0" applyNumberFormat="1" applyFont="1" applyBorder="1" applyAlignment="1">
      <alignment horizontal="left" vertical="top" shrinkToFit="1"/>
    </xf>
    <xf numFmtId="0" fontId="0" fillId="2" borderId="2" xfId="0" applyFill="1" applyBorder="1" applyAlignment="1">
      <alignment horizontal="left" wrapText="1"/>
    </xf>
    <xf numFmtId="165" fontId="13" fillId="2" borderId="2" xfId="0" applyNumberFormat="1" applyFont="1" applyFill="1" applyBorder="1" applyAlignment="1">
      <alignment horizontal="left" vertical="top" shrinkToFit="1"/>
    </xf>
    <xf numFmtId="0" fontId="0" fillId="3" borderId="2" xfId="0" applyFill="1" applyBorder="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xf>
    <xf numFmtId="0" fontId="2" fillId="0" borderId="0" xfId="0" applyFont="1" applyAlignment="1">
      <alignment vertical="top"/>
    </xf>
    <xf numFmtId="0" fontId="6" fillId="0" borderId="0" xfId="0" applyFont="1" applyAlignment="1">
      <alignment horizontal="left" vertical="top"/>
    </xf>
    <xf numFmtId="0" fontId="0" fillId="0" borderId="0" xfId="0" applyAlignment="1">
      <alignment horizontal="left" vertical="top"/>
    </xf>
    <xf numFmtId="0" fontId="17" fillId="0" borderId="0" xfId="0" applyFont="1" applyAlignment="1">
      <alignment horizontal="left" vertical="top"/>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165" fontId="13" fillId="4" borderId="2" xfId="0" applyNumberFormat="1" applyFont="1" applyFill="1" applyBorder="1" applyAlignment="1">
      <alignment horizontal="left" vertical="center" shrinkToFit="1"/>
    </xf>
    <xf numFmtId="165" fontId="13" fillId="0" borderId="2" xfId="0" applyNumberFormat="1" applyFont="1" applyBorder="1" applyAlignment="1">
      <alignment horizontal="left" vertical="top" shrinkToFit="1"/>
    </xf>
    <xf numFmtId="165" fontId="23" fillId="3" borderId="2" xfId="0" applyNumberFormat="1" applyFont="1" applyFill="1" applyBorder="1" applyAlignment="1">
      <alignment horizontal="right" vertical="top" shrinkToFit="1"/>
    </xf>
    <xf numFmtId="165" fontId="24" fillId="3" borderId="2" xfId="0" applyNumberFormat="1" applyFont="1" applyFill="1" applyBorder="1" applyAlignment="1">
      <alignment horizontal="right" vertical="top" shrinkToFit="1"/>
    </xf>
    <xf numFmtId="165" fontId="13" fillId="4" borderId="2" xfId="0" applyNumberFormat="1" applyFont="1" applyFill="1" applyBorder="1" applyAlignment="1">
      <alignment horizontal="left" vertical="top" shrinkToFit="1"/>
    </xf>
    <xf numFmtId="165" fontId="25" fillId="0" borderId="2" xfId="0" applyNumberFormat="1" applyFont="1" applyBorder="1" applyAlignment="1">
      <alignment horizontal="left" vertical="top" shrinkToFit="1"/>
    </xf>
    <xf numFmtId="165" fontId="22" fillId="0" borderId="2" xfId="0" applyNumberFormat="1" applyFont="1" applyBorder="1" applyAlignment="1">
      <alignment horizontal="left" vertical="top" shrinkToFit="1"/>
    </xf>
    <xf numFmtId="0" fontId="21" fillId="0" borderId="2" xfId="0" applyFont="1" applyBorder="1" applyAlignment="1">
      <alignment horizontal="center" vertical="center" wrapText="1"/>
    </xf>
    <xf numFmtId="0" fontId="9" fillId="0" borderId="2" xfId="0" applyFont="1" applyBorder="1" applyAlignment="1">
      <alignment horizontal="center" vertical="center" wrapText="1"/>
    </xf>
    <xf numFmtId="0" fontId="0" fillId="0" borderId="0" xfId="0" applyAlignment="1">
      <alignment horizontal="lef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3" borderId="0" xfId="0" applyFont="1" applyFill="1" applyAlignment="1">
      <alignment horizontal="left" vertical="center"/>
    </xf>
    <xf numFmtId="0" fontId="31" fillId="5" borderId="2"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0" fillId="6" borderId="0" xfId="0" applyFill="1" applyAlignment="1">
      <alignment vertical="center"/>
    </xf>
    <xf numFmtId="165" fontId="38" fillId="0" borderId="2" xfId="0" applyNumberFormat="1" applyFont="1" applyBorder="1" applyAlignment="1">
      <alignment horizontal="center" vertical="center" shrinkToFit="1"/>
    </xf>
    <xf numFmtId="0" fontId="34" fillId="0" borderId="6" xfId="0" applyFont="1" applyBorder="1" applyAlignment="1">
      <alignment horizontal="left" vertical="center" wrapText="1"/>
    </xf>
    <xf numFmtId="165" fontId="39" fillId="0" borderId="2" xfId="0" applyNumberFormat="1" applyFont="1" applyBorder="1" applyAlignment="1">
      <alignment horizontal="center" vertical="center" shrinkToFit="1"/>
    </xf>
    <xf numFmtId="0" fontId="0" fillId="0" borderId="6" xfId="0" applyBorder="1" applyAlignment="1">
      <alignment horizontal="left" vertical="center" wrapText="1"/>
    </xf>
    <xf numFmtId="0" fontId="35" fillId="0" borderId="6" xfId="0" applyFont="1" applyBorder="1" applyAlignment="1">
      <alignment horizontal="left" vertical="center" wrapText="1"/>
    </xf>
    <xf numFmtId="0" fontId="35" fillId="0" borderId="2" xfId="0" applyFont="1" applyBorder="1" applyAlignment="1">
      <alignment horizontal="left" vertical="center" wrapText="1"/>
    </xf>
    <xf numFmtId="0" fontId="40" fillId="0" borderId="6" xfId="0" applyFont="1" applyBorder="1" applyAlignment="1">
      <alignment horizontal="left" vertical="center" wrapText="1"/>
    </xf>
    <xf numFmtId="167" fontId="41" fillId="11" borderId="0" xfId="3" applyFont="1" applyFill="1" applyAlignment="1">
      <alignment horizontal="left" vertical="center"/>
    </xf>
    <xf numFmtId="165" fontId="38" fillId="0" borderId="10" xfId="0" applyNumberFormat="1" applyFont="1" applyBorder="1" applyAlignment="1">
      <alignment horizontal="center" vertical="center" shrinkToFit="1"/>
    </xf>
    <xf numFmtId="165" fontId="39" fillId="0" borderId="2" xfId="0" applyNumberFormat="1" applyFont="1" applyBorder="1" applyAlignment="1">
      <alignment horizontal="left" vertical="center" shrinkToFit="1"/>
    </xf>
    <xf numFmtId="165" fontId="39" fillId="0" borderId="6" xfId="0" applyNumberFormat="1" applyFont="1" applyBorder="1" applyAlignment="1">
      <alignment horizontal="center" vertical="center" shrinkToFit="1"/>
    </xf>
    <xf numFmtId="0" fontId="44" fillId="0" borderId="2" xfId="0" applyFont="1" applyBorder="1" applyAlignment="1">
      <alignment horizontal="center" vertical="center" shrinkToFit="1"/>
    </xf>
    <xf numFmtId="0" fontId="39" fillId="0" borderId="2" xfId="0" applyFont="1" applyBorder="1" applyAlignment="1">
      <alignment horizontal="center" vertical="center" shrinkToFit="1"/>
    </xf>
    <xf numFmtId="167" fontId="41" fillId="11" borderId="1" xfId="3" applyFont="1" applyFill="1" applyBorder="1" applyAlignment="1">
      <alignment vertical="center"/>
    </xf>
    <xf numFmtId="165" fontId="44" fillId="0" borderId="2" xfId="0" applyNumberFormat="1" applyFont="1" applyBorder="1" applyAlignment="1">
      <alignment horizontal="center" vertical="center" shrinkToFit="1"/>
    </xf>
    <xf numFmtId="0" fontId="34" fillId="3" borderId="0" xfId="0" applyFont="1" applyFill="1" applyAlignment="1">
      <alignment horizontal="left" vertical="center" wrapText="1"/>
    </xf>
    <xf numFmtId="165" fontId="44" fillId="0" borderId="6" xfId="0" applyNumberFormat="1" applyFont="1" applyBorder="1" applyAlignment="1">
      <alignment horizontal="center" vertical="center" shrinkToFit="1"/>
    </xf>
    <xf numFmtId="165" fontId="46" fillId="0" borderId="6" xfId="0" applyNumberFormat="1" applyFont="1" applyBorder="1" applyAlignment="1">
      <alignment horizontal="center" vertical="center" shrinkToFit="1"/>
    </xf>
    <xf numFmtId="0" fontId="35" fillId="0" borderId="4" xfId="0" applyFont="1" applyBorder="1" applyAlignment="1">
      <alignment horizontal="left" vertical="center" wrapText="1"/>
    </xf>
    <xf numFmtId="0" fontId="34" fillId="0" borderId="4" xfId="0" applyFont="1" applyBorder="1" applyAlignment="1">
      <alignment horizontal="left" vertical="center" wrapText="1"/>
    </xf>
    <xf numFmtId="0" fontId="49" fillId="0" borderId="0" xfId="0" applyFont="1"/>
    <xf numFmtId="165" fontId="39" fillId="0" borderId="10" xfId="0" applyNumberFormat="1" applyFont="1" applyBorder="1" applyAlignment="1">
      <alignment horizontal="center" vertical="center" shrinkToFit="1"/>
    </xf>
    <xf numFmtId="0" fontId="34" fillId="0" borderId="11" xfId="0" applyFont="1" applyBorder="1" applyAlignment="1">
      <alignment horizontal="left" vertical="center" wrapText="1"/>
    </xf>
    <xf numFmtId="0" fontId="0" fillId="3" borderId="0" xfId="0" applyFill="1" applyAlignment="1">
      <alignment horizontal="left" vertical="center"/>
    </xf>
    <xf numFmtId="165" fontId="38" fillId="3" borderId="2" xfId="0" applyNumberFormat="1" applyFont="1" applyFill="1" applyBorder="1" applyAlignment="1">
      <alignment horizontal="center" vertical="center" shrinkToFit="1"/>
    </xf>
    <xf numFmtId="0" fontId="34" fillId="3" borderId="6" xfId="0" applyFont="1" applyFill="1" applyBorder="1" applyAlignment="1">
      <alignment horizontal="left" vertical="center" wrapText="1"/>
    </xf>
    <xf numFmtId="165" fontId="39" fillId="0" borderId="0" xfId="0" applyNumberFormat="1" applyFont="1" applyAlignment="1">
      <alignment horizontal="center" vertical="center" shrinkToFit="1"/>
    </xf>
    <xf numFmtId="0" fontId="35" fillId="0" borderId="0" xfId="0" applyFont="1" applyAlignment="1">
      <alignment horizontal="left" vertical="center" wrapText="1"/>
    </xf>
    <xf numFmtId="0" fontId="52" fillId="0" borderId="0" xfId="0" applyFont="1" applyAlignment="1">
      <alignment horizontal="left" vertical="center" wrapText="1"/>
    </xf>
    <xf numFmtId="0" fontId="52" fillId="0" borderId="0" xfId="0" applyFont="1" applyAlignment="1">
      <alignment horizontal="left" vertical="center"/>
    </xf>
    <xf numFmtId="0" fontId="2" fillId="0" borderId="0" xfId="0" applyFont="1" applyAlignment="1">
      <alignment horizontal="left" vertical="center"/>
    </xf>
    <xf numFmtId="0" fontId="55" fillId="0" borderId="0" xfId="0" applyFont="1" applyAlignment="1">
      <alignment horizontal="left" vertical="center"/>
    </xf>
    <xf numFmtId="0" fontId="29" fillId="0" borderId="0" xfId="0" applyFont="1" applyAlignment="1">
      <alignment horizontal="left" vertical="center" wrapText="1"/>
    </xf>
    <xf numFmtId="0" fontId="0" fillId="0" borderId="0" xfId="0" applyAlignment="1">
      <alignment vertical="center"/>
    </xf>
    <xf numFmtId="169" fontId="2" fillId="0" borderId="0" xfId="0" applyNumberFormat="1" applyFont="1" applyAlignment="1">
      <alignment horizontal="left" vertical="center"/>
    </xf>
    <xf numFmtId="169" fontId="52" fillId="0" borderId="0" xfId="0" applyNumberFormat="1" applyFont="1" applyAlignment="1">
      <alignment horizontal="center" vertical="center" wrapText="1"/>
    </xf>
    <xf numFmtId="169" fontId="52" fillId="0" borderId="0" xfId="0" applyNumberFormat="1" applyFont="1" applyAlignment="1">
      <alignment horizontal="center" vertical="center"/>
    </xf>
    <xf numFmtId="169" fontId="52" fillId="3" borderId="0" xfId="0" applyNumberFormat="1" applyFont="1" applyFill="1" applyAlignment="1">
      <alignment horizontal="center" vertical="center"/>
    </xf>
    <xf numFmtId="169" fontId="52" fillId="0" borderId="2" xfId="0" applyNumberFormat="1" applyFont="1" applyBorder="1" applyAlignment="1">
      <alignment horizontal="center" vertical="center" wrapText="1"/>
    </xf>
    <xf numFmtId="0" fontId="29" fillId="0" borderId="0" xfId="0" applyFont="1" applyAlignment="1">
      <alignment horizontal="left" vertical="top"/>
    </xf>
    <xf numFmtId="0" fontId="29" fillId="0" borderId="2" xfId="0" applyFont="1" applyBorder="1" applyAlignment="1">
      <alignment horizontal="left" wrapText="1"/>
    </xf>
    <xf numFmtId="165" fontId="24" fillId="4" borderId="2" xfId="0" applyNumberFormat="1" applyFont="1" applyFill="1" applyBorder="1" applyAlignment="1">
      <alignment horizontal="right" vertical="center" shrinkToFit="1"/>
    </xf>
    <xf numFmtId="165" fontId="24" fillId="4" borderId="2" xfId="0" applyNumberFormat="1" applyFont="1" applyFill="1" applyBorder="1" applyAlignment="1">
      <alignment horizontal="right" vertical="top" shrinkToFit="1"/>
    </xf>
    <xf numFmtId="0" fontId="29" fillId="0" borderId="0" xfId="0" applyFont="1"/>
    <xf numFmtId="4" fontId="52" fillId="0" borderId="3" xfId="0" applyNumberFormat="1" applyFont="1" applyBorder="1" applyAlignment="1">
      <alignment horizontal="center" vertical="center" wrapText="1"/>
    </xf>
    <xf numFmtId="4" fontId="53" fillId="0" borderId="2" xfId="0" applyNumberFormat="1" applyFont="1" applyBorder="1" applyAlignment="1">
      <alignment horizontal="center" vertical="center" wrapText="1"/>
    </xf>
    <xf numFmtId="4" fontId="52" fillId="0" borderId="2" xfId="0" applyNumberFormat="1" applyFont="1" applyBorder="1" applyAlignment="1">
      <alignment horizontal="center" vertical="center" wrapText="1"/>
    </xf>
    <xf numFmtId="4" fontId="60" fillId="0" borderId="2" xfId="0" applyNumberFormat="1" applyFont="1" applyBorder="1" applyAlignment="1">
      <alignment horizontal="center" vertical="center" wrapText="1"/>
    </xf>
    <xf numFmtId="0" fontId="52" fillId="0" borderId="3" xfId="0" applyFont="1" applyBorder="1" applyAlignment="1">
      <alignment horizontal="center" vertical="center" wrapText="1"/>
    </xf>
    <xf numFmtId="0" fontId="61" fillId="0" borderId="2" xfId="0" applyFont="1" applyBorder="1" applyAlignment="1">
      <alignment horizontal="center" vertical="center" shrinkToFit="1"/>
    </xf>
    <xf numFmtId="0" fontId="52" fillId="0" borderId="2" xfId="0" applyFont="1" applyBorder="1" applyAlignment="1">
      <alignment horizontal="center" vertical="center" wrapText="1"/>
    </xf>
    <xf numFmtId="4" fontId="60" fillId="0" borderId="0" xfId="0" applyNumberFormat="1" applyFont="1" applyAlignment="1">
      <alignment horizontal="center" vertical="center"/>
    </xf>
    <xf numFmtId="4" fontId="52" fillId="0" borderId="0" xfId="0" applyNumberFormat="1" applyFont="1" applyAlignment="1">
      <alignment horizontal="right" vertical="center"/>
    </xf>
    <xf numFmtId="4" fontId="52" fillId="0" borderId="2" xfId="0" applyNumberFormat="1" applyFont="1" applyBorder="1" applyAlignment="1">
      <alignment horizontal="right" vertical="center" wrapText="1"/>
    </xf>
    <xf numFmtId="164" fontId="60" fillId="0" borderId="2" xfId="0" applyNumberFormat="1" applyFont="1" applyBorder="1" applyAlignment="1">
      <alignment horizontal="right" vertical="center"/>
    </xf>
    <xf numFmtId="164" fontId="52" fillId="0" borderId="2" xfId="0" applyNumberFormat="1" applyFont="1" applyBorder="1" applyAlignment="1">
      <alignment horizontal="right" vertical="center" wrapText="1"/>
    </xf>
    <xf numFmtId="4" fontId="52" fillId="0" borderId="3" xfId="0" applyNumberFormat="1" applyFont="1" applyBorder="1" applyAlignment="1">
      <alignment horizontal="right" vertical="center" wrapText="1"/>
    </xf>
    <xf numFmtId="4" fontId="52" fillId="2" borderId="3" xfId="0" applyNumberFormat="1" applyFont="1" applyFill="1" applyBorder="1" applyAlignment="1">
      <alignment horizontal="right" vertical="center" wrapText="1"/>
    </xf>
    <xf numFmtId="164" fontId="60" fillId="2" borderId="2" xfId="0" applyNumberFormat="1" applyFont="1" applyFill="1" applyBorder="1" applyAlignment="1">
      <alignment horizontal="right" vertical="center"/>
    </xf>
    <xf numFmtId="164" fontId="52" fillId="2" borderId="2" xfId="0" applyNumberFormat="1" applyFont="1" applyFill="1" applyBorder="1" applyAlignment="1">
      <alignment horizontal="right" vertical="center" wrapText="1"/>
    </xf>
    <xf numFmtId="4" fontId="52" fillId="2" borderId="2" xfId="0" applyNumberFormat="1" applyFont="1" applyFill="1" applyBorder="1" applyAlignment="1">
      <alignment horizontal="right" vertical="center" wrapText="1"/>
    </xf>
    <xf numFmtId="4" fontId="52" fillId="3" borderId="3" xfId="0" applyNumberFormat="1" applyFont="1" applyFill="1" applyBorder="1" applyAlignment="1">
      <alignment horizontal="right" vertical="center" wrapText="1"/>
    </xf>
    <xf numFmtId="169" fontId="52" fillId="0" borderId="2" xfId="0" applyNumberFormat="1" applyFont="1" applyBorder="1" applyAlignment="1">
      <alignment horizontal="right" vertical="center" wrapText="1"/>
    </xf>
    <xf numFmtId="169" fontId="59" fillId="0" borderId="2" xfId="3" applyNumberFormat="1" applyFont="1" applyBorder="1" applyAlignment="1">
      <alignment horizontal="right" vertical="center" wrapText="1"/>
    </xf>
    <xf numFmtId="169" fontId="59" fillId="0" borderId="2" xfId="0" applyNumberFormat="1" applyFont="1" applyBorder="1" applyAlignment="1">
      <alignment horizontal="right" vertical="center" wrapText="1"/>
    </xf>
    <xf numFmtId="169" fontId="52" fillId="0" borderId="3" xfId="0" applyNumberFormat="1" applyFont="1" applyBorder="1" applyAlignment="1">
      <alignment horizontal="right" vertical="center" wrapText="1"/>
    </xf>
    <xf numFmtId="165" fontId="38" fillId="0" borderId="9" xfId="0" applyNumberFormat="1" applyFont="1" applyBorder="1" applyAlignment="1">
      <alignment horizontal="center" vertical="center" shrinkToFit="1"/>
    </xf>
    <xf numFmtId="0" fontId="35" fillId="0" borderId="12" xfId="0" applyFont="1" applyBorder="1" applyAlignment="1">
      <alignment horizontal="left" vertical="center" wrapText="1"/>
    </xf>
    <xf numFmtId="169" fontId="21" fillId="0" borderId="4" xfId="0" applyNumberFormat="1" applyFont="1" applyBorder="1" applyAlignment="1">
      <alignment horizontal="right" vertical="center"/>
    </xf>
    <xf numFmtId="169" fontId="15" fillId="0" borderId="0" xfId="0" applyNumberFormat="1" applyFont="1" applyAlignment="1">
      <alignment vertical="center"/>
    </xf>
    <xf numFmtId="169" fontId="48" fillId="5" borderId="6" xfId="0" applyNumberFormat="1" applyFont="1" applyFill="1" applyBorder="1" applyAlignment="1">
      <alignment horizontal="center" vertical="center" wrapText="1"/>
    </xf>
    <xf numFmtId="169" fontId="48" fillId="5" borderId="2" xfId="0" applyNumberFormat="1" applyFont="1" applyFill="1" applyBorder="1" applyAlignment="1">
      <alignment horizontal="center" vertical="center" wrapText="1"/>
    </xf>
    <xf numFmtId="169" fontId="21" fillId="2" borderId="6" xfId="0" applyNumberFormat="1" applyFont="1" applyFill="1" applyBorder="1" applyAlignment="1">
      <alignment horizontal="center" vertical="center" shrinkToFit="1"/>
    </xf>
    <xf numFmtId="169" fontId="21" fillId="2" borderId="2" xfId="0" applyNumberFormat="1" applyFont="1" applyFill="1" applyBorder="1" applyAlignment="1">
      <alignment horizontal="center" vertical="center" shrinkToFit="1"/>
    </xf>
    <xf numFmtId="169" fontId="21" fillId="7" borderId="3" xfId="0" applyNumberFormat="1" applyFont="1" applyFill="1" applyBorder="1" applyAlignment="1">
      <alignment horizontal="right" vertical="center" shrinkToFit="1"/>
    </xf>
    <xf numFmtId="169" fontId="21" fillId="8" borderId="3" xfId="0" applyNumberFormat="1" applyFont="1" applyFill="1" applyBorder="1" applyAlignment="1">
      <alignment horizontal="right" vertical="center" shrinkToFit="1"/>
    </xf>
    <xf numFmtId="169" fontId="21" fillId="3" borderId="3" xfId="0" applyNumberFormat="1" applyFont="1" applyFill="1" applyBorder="1" applyAlignment="1">
      <alignment horizontal="right" vertical="center" shrinkToFit="1"/>
    </xf>
    <xf numFmtId="169" fontId="21" fillId="4" borderId="3" xfId="0" applyNumberFormat="1" applyFont="1" applyFill="1" applyBorder="1" applyAlignment="1">
      <alignment horizontal="right" vertical="center" shrinkToFit="1"/>
    </xf>
    <xf numFmtId="169" fontId="21" fillId="9" borderId="3" xfId="0" applyNumberFormat="1" applyFont="1" applyFill="1" applyBorder="1" applyAlignment="1">
      <alignment horizontal="right" vertical="center" shrinkToFit="1"/>
    </xf>
    <xf numFmtId="169" fontId="21" fillId="10" borderId="3" xfId="0" applyNumberFormat="1" applyFont="1" applyFill="1" applyBorder="1" applyAlignment="1">
      <alignment horizontal="right" vertical="center" shrinkToFit="1"/>
    </xf>
    <xf numFmtId="169" fontId="21" fillId="11" borderId="3" xfId="0" applyNumberFormat="1" applyFont="1" applyFill="1" applyBorder="1" applyAlignment="1">
      <alignment horizontal="right" vertical="center" shrinkToFit="1"/>
    </xf>
    <xf numFmtId="169" fontId="48" fillId="0" borderId="3" xfId="0" applyNumberFormat="1" applyFont="1" applyBorder="1" applyAlignment="1" applyProtection="1">
      <alignment horizontal="right" vertical="center"/>
      <protection locked="0"/>
    </xf>
    <xf numFmtId="169" fontId="2" fillId="0" borderId="2" xfId="0" applyNumberFormat="1" applyFont="1" applyBorder="1" applyAlignment="1">
      <alignment horizontal="right" vertical="center" shrinkToFit="1"/>
    </xf>
    <xf numFmtId="169" fontId="21" fillId="10" borderId="7" xfId="0" applyNumberFormat="1" applyFont="1" applyFill="1" applyBorder="1" applyAlignment="1">
      <alignment horizontal="right" vertical="center" shrinkToFit="1"/>
    </xf>
    <xf numFmtId="169" fontId="21" fillId="0" borderId="3" xfId="0" applyNumberFormat="1" applyFont="1" applyBorder="1" applyAlignment="1">
      <alignment horizontal="right" vertical="center" shrinkToFit="1"/>
    </xf>
    <xf numFmtId="169" fontId="21" fillId="0" borderId="2" xfId="0" applyNumberFormat="1" applyFont="1" applyBorder="1" applyAlignment="1">
      <alignment horizontal="right" vertical="center" shrinkToFit="1"/>
    </xf>
    <xf numFmtId="169" fontId="21" fillId="9" borderId="8" xfId="0" applyNumberFormat="1" applyFont="1" applyFill="1" applyBorder="1" applyAlignment="1">
      <alignment horizontal="right" vertical="center" shrinkToFit="1"/>
    </xf>
    <xf numFmtId="169" fontId="21" fillId="0" borderId="7" xfId="0" applyNumberFormat="1" applyFont="1" applyBorder="1" applyAlignment="1">
      <alignment horizontal="right" vertical="center" shrinkToFit="1"/>
    </xf>
    <xf numFmtId="169" fontId="48" fillId="0" borderId="3" xfId="0" applyNumberFormat="1" applyFont="1" applyBorder="1" applyAlignment="1" applyProtection="1">
      <alignment vertical="center"/>
      <protection locked="0"/>
    </xf>
    <xf numFmtId="169" fontId="21" fillId="9" borderId="2" xfId="0" applyNumberFormat="1" applyFont="1" applyFill="1" applyBorder="1" applyAlignment="1">
      <alignment horizontal="right" vertical="center" shrinkToFit="1"/>
    </xf>
    <xf numFmtId="169" fontId="21" fillId="10" borderId="2" xfId="0" applyNumberFormat="1" applyFont="1" applyFill="1" applyBorder="1" applyAlignment="1">
      <alignment horizontal="right" vertical="center" shrinkToFit="1"/>
    </xf>
    <xf numFmtId="169" fontId="21" fillId="11" borderId="2" xfId="0" applyNumberFormat="1" applyFont="1" applyFill="1" applyBorder="1" applyAlignment="1">
      <alignment horizontal="right" vertical="center" shrinkToFit="1"/>
    </xf>
    <xf numFmtId="169" fontId="21" fillId="9" borderId="7" xfId="0" applyNumberFormat="1" applyFont="1" applyFill="1" applyBorder="1" applyAlignment="1">
      <alignment horizontal="right" vertical="center" shrinkToFit="1"/>
    </xf>
    <xf numFmtId="169" fontId="21" fillId="4" borderId="4" xfId="0" applyNumberFormat="1" applyFont="1" applyFill="1" applyBorder="1" applyAlignment="1">
      <alignment horizontal="right" vertical="center" shrinkToFit="1"/>
    </xf>
    <xf numFmtId="169" fontId="21" fillId="0" borderId="4" xfId="0" applyNumberFormat="1" applyFont="1" applyBorder="1" applyAlignment="1">
      <alignment horizontal="right" vertical="center" shrinkToFit="1"/>
    </xf>
    <xf numFmtId="169" fontId="21" fillId="0" borderId="4" xfId="2" applyNumberFormat="1" applyFont="1" applyBorder="1" applyAlignment="1">
      <alignment horizontal="right" vertical="center" shrinkToFit="1"/>
    </xf>
    <xf numFmtId="169" fontId="21" fillId="4" borderId="8" xfId="0" applyNumberFormat="1" applyFont="1" applyFill="1" applyBorder="1" applyAlignment="1">
      <alignment horizontal="right" vertical="center" shrinkToFit="1"/>
    </xf>
    <xf numFmtId="169" fontId="48" fillId="0" borderId="7" xfId="0" applyNumberFormat="1" applyFont="1" applyBorder="1" applyAlignment="1" applyProtection="1">
      <alignment horizontal="right" vertical="center"/>
      <protection locked="0"/>
    </xf>
    <xf numFmtId="169" fontId="48" fillId="0" borderId="2" xfId="0" applyNumberFormat="1" applyFont="1" applyBorder="1" applyAlignment="1" applyProtection="1">
      <alignment vertical="center"/>
      <protection locked="0"/>
    </xf>
    <xf numFmtId="169" fontId="21" fillId="3" borderId="4" xfId="0" applyNumberFormat="1" applyFont="1" applyFill="1" applyBorder="1" applyAlignment="1">
      <alignment horizontal="right" vertical="center" shrinkToFit="1"/>
    </xf>
    <xf numFmtId="169" fontId="21" fillId="0" borderId="4" xfId="0" applyNumberFormat="1" applyFont="1" applyBorder="1" applyAlignment="1">
      <alignment horizontal="right" vertical="center" wrapText="1"/>
    </xf>
    <xf numFmtId="169" fontId="48" fillId="0" borderId="8" xfId="0" applyNumberFormat="1" applyFont="1" applyBorder="1" applyAlignment="1" applyProtection="1">
      <alignment horizontal="right" vertical="center"/>
      <protection locked="0"/>
    </xf>
    <xf numFmtId="169" fontId="2" fillId="0" borderId="0" xfId="0" applyNumberFormat="1" applyFont="1" applyAlignment="1">
      <alignment horizontal="right" vertical="center" shrinkToFit="1"/>
    </xf>
    <xf numFmtId="169" fontId="15" fillId="0" borderId="0" xfId="0" applyNumberFormat="1" applyFont="1" applyAlignment="1">
      <alignment horizontal="left" vertical="center" wrapText="1"/>
    </xf>
    <xf numFmtId="169" fontId="15" fillId="0" borderId="0" xfId="0" applyNumberFormat="1" applyFont="1" applyAlignment="1">
      <alignment horizontal="left" vertical="center"/>
    </xf>
    <xf numFmtId="169" fontId="2" fillId="5" borderId="0" xfId="0" applyNumberFormat="1" applyFont="1" applyFill="1" applyAlignment="1">
      <alignment vertical="center"/>
    </xf>
    <xf numFmtId="169" fontId="2" fillId="5" borderId="0" xfId="0" applyNumberFormat="1" applyFont="1" applyFill="1" applyAlignment="1">
      <alignment horizontal="right" vertical="center"/>
    </xf>
    <xf numFmtId="169" fontId="2" fillId="0" borderId="0" xfId="0" applyNumberFormat="1" applyFont="1" applyAlignment="1">
      <alignment vertical="center"/>
    </xf>
    <xf numFmtId="0" fontId="21" fillId="0" borderId="0" xfId="0" applyFont="1" applyAlignment="1">
      <alignment horizontal="center" vertical="center"/>
    </xf>
    <xf numFmtId="0" fontId="58" fillId="5" borderId="0" xfId="0" applyFont="1" applyFill="1" applyAlignment="1">
      <alignment vertical="center"/>
    </xf>
    <xf numFmtId="169" fontId="21" fillId="11" borderId="21" xfId="0" applyNumberFormat="1" applyFont="1" applyFill="1" applyBorder="1" applyAlignment="1">
      <alignment horizontal="right" vertical="center" shrinkToFit="1"/>
    </xf>
    <xf numFmtId="169" fontId="21" fillId="11" borderId="23" xfId="0" applyNumberFormat="1" applyFont="1" applyFill="1" applyBorder="1" applyAlignment="1">
      <alignment horizontal="right" vertical="center" shrinkToFit="1"/>
    </xf>
    <xf numFmtId="169" fontId="52" fillId="0" borderId="10" xfId="0" applyNumberFormat="1" applyFont="1" applyBorder="1" applyAlignment="1">
      <alignment horizontal="right" vertical="center" wrapText="1"/>
    </xf>
    <xf numFmtId="169" fontId="52" fillId="0" borderId="7" xfId="0" applyNumberFormat="1" applyFont="1" applyBorder="1" applyAlignment="1">
      <alignment horizontal="right" vertical="center" wrapText="1"/>
    </xf>
    <xf numFmtId="169" fontId="2" fillId="0" borderId="7" xfId="0" applyNumberFormat="1" applyFont="1" applyBorder="1" applyAlignment="1">
      <alignment horizontal="right" vertical="center" shrinkToFit="1"/>
    </xf>
    <xf numFmtId="169" fontId="2" fillId="0" borderId="3" xfId="0" applyNumberFormat="1" applyFont="1" applyBorder="1" applyAlignment="1">
      <alignment horizontal="right" vertical="center" shrinkToFit="1"/>
    </xf>
    <xf numFmtId="0" fontId="59" fillId="0" borderId="0" xfId="0" applyFont="1" applyAlignment="1">
      <alignment horizontal="center" vertical="center"/>
    </xf>
    <xf numFmtId="169" fontId="59" fillId="5" borderId="0" xfId="0" applyNumberFormat="1" applyFont="1" applyFill="1" applyAlignment="1">
      <alignment horizontal="right" vertical="center"/>
    </xf>
    <xf numFmtId="169" fontId="59" fillId="5" borderId="0" xfId="3" applyNumberFormat="1" applyFont="1" applyFill="1" applyAlignment="1">
      <alignment horizontal="right" vertical="center"/>
    </xf>
    <xf numFmtId="4" fontId="15" fillId="0" borderId="0" xfId="0" applyNumberFormat="1" applyFont="1" applyAlignment="1">
      <alignment horizontal="center" vertical="center"/>
    </xf>
    <xf numFmtId="4" fontId="48" fillId="0" borderId="2" xfId="0" applyNumberFormat="1" applyFont="1" applyBorder="1" applyAlignment="1">
      <alignment horizontal="center" vertical="center" wrapText="1"/>
    </xf>
    <xf numFmtId="0" fontId="21" fillId="0" borderId="2" xfId="0" applyFont="1" applyBorder="1" applyAlignment="1">
      <alignment horizontal="center" vertical="center" shrinkToFit="1"/>
    </xf>
    <xf numFmtId="4" fontId="15" fillId="0" borderId="2" xfId="0" applyNumberFormat="1" applyFont="1" applyBorder="1" applyAlignment="1">
      <alignment horizontal="center" vertical="center" wrapText="1"/>
    </xf>
    <xf numFmtId="164" fontId="48" fillId="0" borderId="2" xfId="0" applyNumberFormat="1" applyFont="1" applyBorder="1" applyAlignment="1">
      <alignment horizontal="right" vertical="center"/>
    </xf>
    <xf numFmtId="164" fontId="48" fillId="2" borderId="2" xfId="0" applyNumberFormat="1" applyFont="1" applyFill="1" applyBorder="1" applyAlignment="1">
      <alignment horizontal="right" vertical="center"/>
    </xf>
    <xf numFmtId="4" fontId="15" fillId="3" borderId="3" xfId="0" applyNumberFormat="1" applyFont="1" applyFill="1" applyBorder="1" applyAlignment="1">
      <alignment horizontal="right" vertical="center" wrapText="1"/>
    </xf>
    <xf numFmtId="169" fontId="18" fillId="0" borderId="0" xfId="0" applyNumberFormat="1" applyFont="1" applyAlignment="1">
      <alignment horizontal="left" vertical="top"/>
    </xf>
    <xf numFmtId="169" fontId="15" fillId="0" borderId="0" xfId="0" applyNumberFormat="1" applyFont="1" applyAlignment="1">
      <alignment horizontal="left" vertical="top"/>
    </xf>
    <xf numFmtId="169" fontId="17" fillId="0" borderId="2" xfId="0" applyNumberFormat="1" applyFont="1" applyBorder="1" applyAlignment="1">
      <alignment horizontal="center" vertical="center" wrapText="1"/>
    </xf>
    <xf numFmtId="169" fontId="48" fillId="0" borderId="2" xfId="0" applyNumberFormat="1" applyFont="1" applyBorder="1" applyAlignment="1">
      <alignment horizontal="center" vertical="center" wrapText="1"/>
    </xf>
    <xf numFmtId="169" fontId="62" fillId="4" borderId="2" xfId="0" applyNumberFormat="1" applyFont="1" applyFill="1" applyBorder="1" applyAlignment="1">
      <alignment horizontal="right" vertical="center" shrinkToFit="1"/>
    </xf>
    <xf numFmtId="169" fontId="21" fillId="4" borderId="2" xfId="0" applyNumberFormat="1" applyFont="1" applyFill="1" applyBorder="1" applyAlignment="1">
      <alignment horizontal="right" vertical="center" shrinkToFit="1"/>
    </xf>
    <xf numFmtId="169" fontId="62" fillId="0" borderId="2" xfId="0" applyNumberFormat="1" applyFont="1" applyBorder="1" applyAlignment="1">
      <alignment horizontal="right" vertical="top" shrinkToFit="1"/>
    </xf>
    <xf numFmtId="169" fontId="21" fillId="0" borderId="2" xfId="0" applyNumberFormat="1" applyFont="1" applyBorder="1" applyAlignment="1">
      <alignment horizontal="right" vertical="top" shrinkToFit="1"/>
    </xf>
    <xf numFmtId="169" fontId="63" fillId="0" borderId="2" xfId="0" applyNumberFormat="1" applyFont="1" applyBorder="1" applyAlignment="1">
      <alignment horizontal="right" vertical="top" shrinkToFit="1"/>
    </xf>
    <xf numFmtId="169" fontId="2" fillId="0" borderId="2" xfId="0" applyNumberFormat="1" applyFont="1" applyBorder="1" applyAlignment="1">
      <alignment horizontal="right" vertical="top" shrinkToFit="1"/>
    </xf>
    <xf numFmtId="169" fontId="62" fillId="4" borderId="2" xfId="0" applyNumberFormat="1" applyFont="1" applyFill="1" applyBorder="1" applyAlignment="1">
      <alignment horizontal="right" vertical="top" shrinkToFit="1"/>
    </xf>
    <xf numFmtId="169" fontId="21" fillId="4" borderId="2" xfId="0" applyNumberFormat="1" applyFont="1" applyFill="1" applyBorder="1" applyAlignment="1">
      <alignment horizontal="right" vertical="top" shrinkToFit="1"/>
    </xf>
    <xf numFmtId="169" fontId="18" fillId="0" borderId="0" xfId="0" applyNumberFormat="1" applyFont="1"/>
    <xf numFmtId="169" fontId="15" fillId="0" borderId="0" xfId="0" applyNumberFormat="1" applyFont="1"/>
    <xf numFmtId="1" fontId="67" fillId="0" borderId="0" xfId="0" applyNumberFormat="1" applyFont="1" applyAlignment="1">
      <alignment horizontal="left" vertical="center"/>
    </xf>
    <xf numFmtId="1" fontId="68" fillId="5" borderId="2" xfId="0" applyNumberFormat="1" applyFont="1" applyFill="1" applyBorder="1" applyAlignment="1">
      <alignment horizontal="center" vertical="center" wrapText="1"/>
    </xf>
    <xf numFmtId="1" fontId="70" fillId="2" borderId="2" xfId="0" applyNumberFormat="1" applyFont="1" applyFill="1" applyBorder="1" applyAlignment="1">
      <alignment horizontal="center" vertical="center" wrapText="1"/>
    </xf>
    <xf numFmtId="1" fontId="70" fillId="7" borderId="2" xfId="0" applyNumberFormat="1" applyFont="1" applyFill="1" applyBorder="1" applyAlignment="1">
      <alignment horizontal="right" vertical="center" shrinkToFit="1"/>
    </xf>
    <xf numFmtId="1" fontId="70" fillId="8" borderId="2" xfId="0" applyNumberFormat="1" applyFont="1" applyFill="1" applyBorder="1" applyAlignment="1">
      <alignment horizontal="right" vertical="center" shrinkToFit="1"/>
    </xf>
    <xf numFmtId="1" fontId="67" fillId="3" borderId="2" xfId="0" applyNumberFormat="1" applyFont="1" applyFill="1" applyBorder="1" applyAlignment="1">
      <alignment horizontal="right" vertical="center" shrinkToFit="1"/>
    </xf>
    <xf numFmtId="1" fontId="70" fillId="4" borderId="2" xfId="0" applyNumberFormat="1" applyFont="1" applyFill="1" applyBorder="1" applyAlignment="1">
      <alignment horizontal="right" vertical="center" shrinkToFit="1"/>
    </xf>
    <xf numFmtId="1" fontId="70" fillId="9" borderId="2" xfId="0" applyNumberFormat="1" applyFont="1" applyFill="1" applyBorder="1" applyAlignment="1">
      <alignment horizontal="right" vertical="center" shrinkToFit="1"/>
    </xf>
    <xf numFmtId="1" fontId="70" fillId="10" borderId="2" xfId="0" applyNumberFormat="1" applyFont="1" applyFill="1" applyBorder="1" applyAlignment="1">
      <alignment horizontal="right" vertical="center" shrinkToFit="1"/>
    </xf>
    <xf numFmtId="1" fontId="70" fillId="11" borderId="2" xfId="0" applyNumberFormat="1" applyFont="1" applyFill="1" applyBorder="1" applyAlignment="1">
      <alignment horizontal="right" vertical="center" shrinkToFit="1"/>
    </xf>
    <xf numFmtId="1" fontId="67" fillId="3" borderId="3" xfId="0" applyNumberFormat="1" applyFont="1" applyFill="1" applyBorder="1" applyAlignment="1">
      <alignment horizontal="right" vertical="center" shrinkToFit="1"/>
    </xf>
    <xf numFmtId="1" fontId="70" fillId="11" borderId="22" xfId="0" applyNumberFormat="1" applyFont="1" applyFill="1" applyBorder="1" applyAlignment="1">
      <alignment horizontal="right" vertical="center" shrinkToFit="1"/>
    </xf>
    <xf numFmtId="1" fontId="70" fillId="11" borderId="24" xfId="0" applyNumberFormat="1" applyFont="1" applyFill="1" applyBorder="1" applyAlignment="1">
      <alignment horizontal="right" vertical="center" shrinkToFit="1"/>
    </xf>
    <xf numFmtId="1" fontId="70" fillId="3" borderId="2" xfId="0" applyNumberFormat="1" applyFont="1" applyFill="1" applyBorder="1" applyAlignment="1">
      <alignment horizontal="right" vertical="center" shrinkToFit="1"/>
    </xf>
    <xf numFmtId="1" fontId="70" fillId="9" borderId="9" xfId="0" applyNumberFormat="1" applyFont="1" applyFill="1" applyBorder="1" applyAlignment="1">
      <alignment horizontal="right" vertical="center" shrinkToFit="1"/>
    </xf>
    <xf numFmtId="1" fontId="67" fillId="3" borderId="3" xfId="0" applyNumberFormat="1" applyFont="1" applyFill="1" applyBorder="1" applyAlignment="1">
      <alignment horizontal="left" vertical="center" shrinkToFit="1"/>
    </xf>
    <xf numFmtId="1" fontId="67" fillId="9" borderId="2" xfId="0" applyNumberFormat="1" applyFont="1" applyFill="1" applyBorder="1" applyAlignment="1">
      <alignment horizontal="right" vertical="center" shrinkToFit="1"/>
    </xf>
    <xf numFmtId="1" fontId="67" fillId="10" borderId="2" xfId="0" applyNumberFormat="1" applyFont="1" applyFill="1" applyBorder="1" applyAlignment="1">
      <alignment horizontal="right" vertical="center" shrinkToFit="1"/>
    </xf>
    <xf numFmtId="1" fontId="67" fillId="11" borderId="2" xfId="0" applyNumberFormat="1" applyFont="1" applyFill="1" applyBorder="1" applyAlignment="1">
      <alignment horizontal="right" vertical="center" shrinkToFit="1"/>
    </xf>
    <xf numFmtId="1" fontId="70" fillId="4" borderId="9" xfId="0" applyNumberFormat="1" applyFont="1" applyFill="1" applyBorder="1" applyAlignment="1">
      <alignment horizontal="right" vertical="center" shrinkToFit="1"/>
    </xf>
    <xf numFmtId="1" fontId="67" fillId="3" borderId="10" xfId="0" applyNumberFormat="1" applyFont="1" applyFill="1" applyBorder="1" applyAlignment="1">
      <alignment horizontal="right" vertical="center" shrinkToFit="1"/>
    </xf>
    <xf numFmtId="1" fontId="70" fillId="9" borderId="7" xfId="0" applyNumberFormat="1" applyFont="1" applyFill="1" applyBorder="1" applyAlignment="1">
      <alignment horizontal="right" vertical="center" shrinkToFit="1"/>
    </xf>
    <xf numFmtId="1" fontId="70" fillId="10" borderId="3" xfId="0" applyNumberFormat="1" applyFont="1" applyFill="1" applyBorder="1" applyAlignment="1">
      <alignment horizontal="right" vertical="center" shrinkToFit="1"/>
    </xf>
    <xf numFmtId="1" fontId="70" fillId="11" borderId="3" xfId="0" applyNumberFormat="1" applyFont="1" applyFill="1" applyBorder="1" applyAlignment="1">
      <alignment horizontal="right" vertical="center" shrinkToFit="1"/>
    </xf>
    <xf numFmtId="1" fontId="70" fillId="0" borderId="3" xfId="0" applyNumberFormat="1" applyFont="1" applyBorder="1" applyAlignment="1">
      <alignment horizontal="right" vertical="center" shrinkToFit="1"/>
    </xf>
    <xf numFmtId="1" fontId="68" fillId="0" borderId="3" xfId="0" applyNumberFormat="1" applyFont="1" applyBorder="1" applyAlignment="1" applyProtection="1">
      <alignment horizontal="right" vertical="center"/>
      <protection locked="0"/>
    </xf>
    <xf numFmtId="1" fontId="67" fillId="3" borderId="9" xfId="0" applyNumberFormat="1" applyFont="1" applyFill="1" applyBorder="1" applyAlignment="1">
      <alignment horizontal="right" vertical="center" shrinkToFit="1"/>
    </xf>
    <xf numFmtId="1" fontId="67" fillId="3" borderId="0" xfId="0" applyNumberFormat="1" applyFont="1" applyFill="1" applyAlignment="1">
      <alignment horizontal="right" vertical="center" shrinkToFit="1"/>
    </xf>
    <xf numFmtId="1" fontId="52" fillId="0" borderId="0" xfId="0" applyNumberFormat="1" applyFont="1" applyAlignment="1">
      <alignment horizontal="left" vertical="center" wrapText="1"/>
    </xf>
    <xf numFmtId="1" fontId="69" fillId="0" borderId="0" xfId="0" applyNumberFormat="1" applyFont="1" applyAlignment="1">
      <alignment horizontal="left" vertical="center" wrapText="1"/>
    </xf>
    <xf numFmtId="1" fontId="52" fillId="0" borderId="0" xfId="0" applyNumberFormat="1" applyFont="1" applyAlignment="1">
      <alignment horizontal="center" vertical="center" wrapText="1"/>
    </xf>
    <xf numFmtId="1" fontId="53" fillId="0" borderId="0" xfId="0" applyNumberFormat="1" applyFont="1" applyAlignment="1">
      <alignment horizontal="center" vertical="center" wrapText="1"/>
    </xf>
    <xf numFmtId="1" fontId="54" fillId="0" borderId="0" xfId="0" applyNumberFormat="1" applyFont="1" applyAlignment="1">
      <alignment horizontal="center" vertical="center" wrapText="1"/>
    </xf>
    <xf numFmtId="1" fontId="0" fillId="0" borderId="0" xfId="0" applyNumberFormat="1"/>
    <xf numFmtId="1" fontId="67" fillId="0" borderId="0" xfId="0" applyNumberFormat="1" applyFont="1" applyAlignment="1">
      <alignment vertical="center"/>
    </xf>
    <xf numFmtId="0" fontId="62" fillId="0" borderId="2" xfId="0" applyFont="1" applyBorder="1" applyAlignment="1">
      <alignment horizontal="center" vertical="top" shrinkToFit="1"/>
    </xf>
    <xf numFmtId="0" fontId="21" fillId="0" borderId="2" xfId="0" applyFont="1" applyBorder="1" applyAlignment="1">
      <alignment horizontal="center" vertical="top" shrinkToFit="1"/>
    </xf>
    <xf numFmtId="169" fontId="53" fillId="0" borderId="2" xfId="0" applyNumberFormat="1" applyFont="1" applyBorder="1" applyAlignment="1">
      <alignment horizontal="right" vertical="center" wrapText="1"/>
    </xf>
    <xf numFmtId="169" fontId="53" fillId="4" borderId="2" xfId="0" applyNumberFormat="1" applyFont="1" applyFill="1" applyBorder="1" applyAlignment="1">
      <alignment horizontal="right" vertical="center" wrapText="1"/>
    </xf>
    <xf numFmtId="0" fontId="0" fillId="3" borderId="0" xfId="0" applyFill="1"/>
    <xf numFmtId="0" fontId="2" fillId="0" borderId="0" xfId="0" applyFont="1" applyAlignment="1">
      <alignment horizontal="left" vertical="top" indent="6"/>
    </xf>
    <xf numFmtId="169" fontId="21" fillId="8" borderId="7" xfId="0" applyNumberFormat="1" applyFont="1" applyFill="1" applyBorder="1" applyAlignment="1">
      <alignment horizontal="right" vertical="center" shrinkToFit="1"/>
    </xf>
    <xf numFmtId="169" fontId="21" fillId="8" borderId="8" xfId="0" applyNumberFormat="1" applyFont="1" applyFill="1" applyBorder="1" applyAlignment="1">
      <alignment horizontal="right" vertical="center" shrinkToFit="1"/>
    </xf>
    <xf numFmtId="1" fontId="53" fillId="5" borderId="2" xfId="0" applyNumberFormat="1" applyFont="1" applyFill="1" applyBorder="1" applyAlignment="1">
      <alignment horizontal="center" vertical="center" wrapText="1"/>
    </xf>
    <xf numFmtId="1" fontId="54" fillId="7" borderId="2" xfId="0" applyNumberFormat="1" applyFont="1" applyFill="1" applyBorder="1" applyAlignment="1">
      <alignment horizontal="right" vertical="center" shrinkToFit="1"/>
    </xf>
    <xf numFmtId="1" fontId="54" fillId="8" borderId="10" xfId="0" applyNumberFormat="1" applyFont="1" applyFill="1" applyBorder="1" applyAlignment="1">
      <alignment horizontal="right" vertical="center" shrinkToFit="1"/>
    </xf>
    <xf numFmtId="1" fontId="54" fillId="8" borderId="9" xfId="0" applyNumberFormat="1" applyFont="1" applyFill="1" applyBorder="1" applyAlignment="1">
      <alignment horizontal="right" vertical="center" shrinkToFit="1"/>
    </xf>
    <xf numFmtId="169" fontId="63" fillId="0" borderId="0" xfId="0" applyNumberFormat="1" applyFont="1" applyAlignment="1">
      <alignment horizontal="right" vertical="center"/>
    </xf>
    <xf numFmtId="169" fontId="18" fillId="0" borderId="0" xfId="0" applyNumberFormat="1" applyFont="1" applyAlignment="1">
      <alignment vertical="center"/>
    </xf>
    <xf numFmtId="169" fontId="17" fillId="5" borderId="2" xfId="0" applyNumberFormat="1" applyFont="1" applyFill="1" applyBorder="1" applyAlignment="1">
      <alignment horizontal="center" vertical="center" wrapText="1"/>
    </xf>
    <xf numFmtId="169" fontId="62" fillId="2" borderId="6" xfId="0" applyNumberFormat="1" applyFont="1" applyFill="1" applyBorder="1" applyAlignment="1">
      <alignment horizontal="center" vertical="center" shrinkToFit="1"/>
    </xf>
    <xf numFmtId="169" fontId="62" fillId="7" borderId="3" xfId="0" applyNumberFormat="1" applyFont="1" applyFill="1" applyBorder="1" applyAlignment="1">
      <alignment horizontal="right" vertical="center" shrinkToFit="1"/>
    </xf>
    <xf numFmtId="169" fontId="62" fillId="8" borderId="3" xfId="0" applyNumberFormat="1" applyFont="1" applyFill="1" applyBorder="1" applyAlignment="1">
      <alignment horizontal="right" vertical="center" shrinkToFit="1"/>
    </xf>
    <xf numFmtId="169" fontId="62" fillId="3" borderId="3" xfId="0" applyNumberFormat="1" applyFont="1" applyFill="1" applyBorder="1" applyAlignment="1">
      <alignment horizontal="right" vertical="center" shrinkToFit="1"/>
    </xf>
    <xf numFmtId="169" fontId="62" fillId="4" borderId="3" xfId="0" applyNumberFormat="1" applyFont="1" applyFill="1" applyBorder="1" applyAlignment="1">
      <alignment horizontal="right" vertical="center" shrinkToFit="1"/>
    </xf>
    <xf numFmtId="169" fontId="62" fillId="9" borderId="3" xfId="0" applyNumberFormat="1" applyFont="1" applyFill="1" applyBorder="1" applyAlignment="1">
      <alignment horizontal="right" vertical="center" shrinkToFit="1"/>
    </xf>
    <xf numFmtId="169" fontId="62" fillId="10" borderId="3" xfId="0" applyNumberFormat="1" applyFont="1" applyFill="1" applyBorder="1" applyAlignment="1">
      <alignment horizontal="right" vertical="center" shrinkToFit="1"/>
    </xf>
    <xf numFmtId="169" fontId="62" fillId="11" borderId="3" xfId="0" applyNumberFormat="1" applyFont="1" applyFill="1" applyBorder="1" applyAlignment="1">
      <alignment horizontal="right" vertical="center" shrinkToFit="1"/>
    </xf>
    <xf numFmtId="169" fontId="17" fillId="0" borderId="3" xfId="0" applyNumberFormat="1" applyFont="1" applyBorder="1" applyAlignment="1" applyProtection="1">
      <alignment horizontal="right" vertical="center"/>
      <protection locked="0"/>
    </xf>
    <xf numFmtId="169" fontId="63" fillId="0" borderId="2" xfId="0" applyNumberFormat="1" applyFont="1" applyBorder="1" applyAlignment="1">
      <alignment horizontal="right" vertical="center" shrinkToFit="1"/>
    </xf>
    <xf numFmtId="169" fontId="62" fillId="10" borderId="7" xfId="0" applyNumberFormat="1" applyFont="1" applyFill="1" applyBorder="1" applyAlignment="1">
      <alignment horizontal="right" vertical="center" shrinkToFit="1"/>
    </xf>
    <xf numFmtId="169" fontId="62" fillId="11" borderId="21" xfId="0" applyNumberFormat="1" applyFont="1" applyFill="1" applyBorder="1" applyAlignment="1">
      <alignment horizontal="right" vertical="center" shrinkToFit="1"/>
    </xf>
    <xf numFmtId="169" fontId="62" fillId="11" borderId="23" xfId="0" applyNumberFormat="1" applyFont="1" applyFill="1" applyBorder="1" applyAlignment="1">
      <alignment horizontal="right" vertical="center" shrinkToFit="1"/>
    </xf>
    <xf numFmtId="169" fontId="62" fillId="0" borderId="3" xfId="0" applyNumberFormat="1" applyFont="1" applyBorder="1" applyAlignment="1">
      <alignment horizontal="right" vertical="center" shrinkToFit="1"/>
    </xf>
    <xf numFmtId="169" fontId="63" fillId="0" borderId="3" xfId="0" applyNumberFormat="1" applyFont="1" applyBorder="1" applyAlignment="1">
      <alignment horizontal="right" vertical="center" shrinkToFit="1"/>
    </xf>
    <xf numFmtId="169" fontId="62" fillId="9" borderId="8" xfId="0" applyNumberFormat="1" applyFont="1" applyFill="1" applyBorder="1" applyAlignment="1">
      <alignment horizontal="right" vertical="center" shrinkToFit="1"/>
    </xf>
    <xf numFmtId="169" fontId="62" fillId="0" borderId="7" xfId="0" applyNumberFormat="1" applyFont="1" applyBorder="1" applyAlignment="1">
      <alignment horizontal="right" vertical="center" shrinkToFit="1"/>
    </xf>
    <xf numFmtId="164" fontId="62" fillId="0" borderId="2" xfId="0" applyNumberFormat="1" applyFont="1" applyBorder="1" applyAlignment="1">
      <alignment horizontal="right" vertical="center" shrinkToFit="1"/>
    </xf>
    <xf numFmtId="169" fontId="62" fillId="0" borderId="4" xfId="0" applyNumberFormat="1" applyFont="1" applyBorder="1" applyAlignment="1">
      <alignment horizontal="right" vertical="center"/>
    </xf>
    <xf numFmtId="169" fontId="17" fillId="0" borderId="3" xfId="0" applyNumberFormat="1" applyFont="1" applyBorder="1" applyAlignment="1" applyProtection="1">
      <alignment vertical="center"/>
      <protection locked="0"/>
    </xf>
    <xf numFmtId="169" fontId="62" fillId="9" borderId="7" xfId="0" applyNumberFormat="1" applyFont="1" applyFill="1" applyBorder="1" applyAlignment="1">
      <alignment horizontal="right" vertical="center" shrinkToFit="1"/>
    </xf>
    <xf numFmtId="169" fontId="62" fillId="4" borderId="4" xfId="0" applyNumberFormat="1" applyFont="1" applyFill="1" applyBorder="1" applyAlignment="1">
      <alignment horizontal="right" vertical="center" shrinkToFit="1"/>
    </xf>
    <xf numFmtId="169" fontId="62" fillId="0" borderId="4" xfId="0" applyNumberFormat="1" applyFont="1" applyBorder="1" applyAlignment="1">
      <alignment horizontal="right" vertical="center" shrinkToFit="1"/>
    </xf>
    <xf numFmtId="169" fontId="62" fillId="0" borderId="4" xfId="2" applyNumberFormat="1" applyFont="1" applyBorder="1" applyAlignment="1">
      <alignment horizontal="right" vertical="center" shrinkToFit="1"/>
    </xf>
    <xf numFmtId="169" fontId="62" fillId="4" borderId="8" xfId="0" applyNumberFormat="1" applyFont="1" applyFill="1" applyBorder="1" applyAlignment="1">
      <alignment horizontal="right" vertical="center" shrinkToFit="1"/>
    </xf>
    <xf numFmtId="169" fontId="17" fillId="0" borderId="7" xfId="0" applyNumberFormat="1" applyFont="1" applyBorder="1" applyAlignment="1" applyProtection="1">
      <alignment horizontal="right" vertical="center"/>
      <protection locked="0"/>
    </xf>
    <xf numFmtId="169" fontId="62" fillId="3" borderId="4" xfId="0" applyNumberFormat="1" applyFont="1" applyFill="1" applyBorder="1" applyAlignment="1">
      <alignment horizontal="right" vertical="center" shrinkToFit="1"/>
    </xf>
    <xf numFmtId="169" fontId="62" fillId="0" borderId="4" xfId="0" applyNumberFormat="1" applyFont="1" applyBorder="1" applyAlignment="1">
      <alignment horizontal="right" vertical="center" wrapText="1"/>
    </xf>
    <xf numFmtId="164" fontId="62" fillId="0" borderId="10" xfId="0" applyNumberFormat="1" applyFont="1" applyBorder="1" applyAlignment="1">
      <alignment horizontal="right" vertical="center" shrinkToFit="1"/>
    </xf>
    <xf numFmtId="169" fontId="63" fillId="0" borderId="7" xfId="0" applyNumberFormat="1" applyFont="1" applyBorder="1" applyAlignment="1">
      <alignment horizontal="right" vertical="center" shrinkToFit="1"/>
    </xf>
    <xf numFmtId="169" fontId="17" fillId="0" borderId="8" xfId="0" applyNumberFormat="1" applyFont="1" applyBorder="1" applyAlignment="1" applyProtection="1">
      <alignment horizontal="right" vertical="center"/>
      <protection locked="0"/>
    </xf>
    <xf numFmtId="169" fontId="63" fillId="0" borderId="0" xfId="0" applyNumberFormat="1" applyFont="1" applyAlignment="1">
      <alignment horizontal="right" vertical="center" shrinkToFit="1"/>
    </xf>
    <xf numFmtId="169" fontId="18" fillId="0" borderId="0" xfId="0" applyNumberFormat="1" applyFont="1" applyAlignment="1">
      <alignment horizontal="left" vertical="center" wrapText="1"/>
    </xf>
    <xf numFmtId="169" fontId="18" fillId="0" borderId="0" xfId="0" applyNumberFormat="1" applyFont="1" applyAlignment="1">
      <alignment horizontal="left" vertical="center"/>
    </xf>
    <xf numFmtId="0" fontId="62" fillId="0" borderId="0" xfId="0" applyFont="1" applyAlignment="1">
      <alignment horizontal="center" vertical="center"/>
    </xf>
    <xf numFmtId="169" fontId="62" fillId="5" borderId="0" xfId="0" applyNumberFormat="1" applyFont="1" applyFill="1" applyAlignment="1">
      <alignment vertical="center"/>
    </xf>
    <xf numFmtId="169" fontId="62" fillId="5" borderId="0" xfId="0" applyNumberFormat="1" applyFont="1" applyFill="1" applyAlignment="1">
      <alignment horizontal="right" vertical="center"/>
    </xf>
    <xf numFmtId="169" fontId="52" fillId="5" borderId="2" xfId="0" applyNumberFormat="1" applyFont="1" applyFill="1" applyBorder="1" applyAlignment="1">
      <alignment horizontal="center" vertical="center" wrapText="1"/>
    </xf>
    <xf numFmtId="169" fontId="52" fillId="6" borderId="2" xfId="0" applyNumberFormat="1" applyFont="1" applyFill="1" applyBorder="1" applyAlignment="1">
      <alignment horizontal="center" vertical="center"/>
    </xf>
    <xf numFmtId="164" fontId="54" fillId="7" borderId="2" xfId="0" applyNumberFormat="1" applyFont="1" applyFill="1" applyBorder="1" applyAlignment="1">
      <alignment horizontal="right" vertical="center" shrinkToFit="1"/>
    </xf>
    <xf numFmtId="164" fontId="54" fillId="7" borderId="3" xfId="0" applyNumberFormat="1" applyFont="1" applyFill="1" applyBorder="1" applyAlignment="1">
      <alignment horizontal="right" vertical="center" shrinkToFit="1"/>
    </xf>
    <xf numFmtId="164" fontId="54" fillId="8" borderId="2" xfId="0" applyNumberFormat="1" applyFont="1" applyFill="1" applyBorder="1" applyAlignment="1">
      <alignment horizontal="right" vertical="center" shrinkToFit="1"/>
    </xf>
    <xf numFmtId="164" fontId="54" fillId="8" borderId="3" xfId="0" applyNumberFormat="1" applyFont="1" applyFill="1" applyBorder="1" applyAlignment="1">
      <alignment horizontal="right" vertical="center" shrinkToFit="1"/>
    </xf>
    <xf numFmtId="164" fontId="54" fillId="3" borderId="2" xfId="0" applyNumberFormat="1" applyFont="1" applyFill="1" applyBorder="1" applyAlignment="1">
      <alignment horizontal="right" vertical="center" shrinkToFit="1"/>
    </xf>
    <xf numFmtId="164" fontId="54" fillId="3" borderId="3" xfId="0" applyNumberFormat="1" applyFont="1" applyFill="1" applyBorder="1" applyAlignment="1">
      <alignment horizontal="right" vertical="center" shrinkToFit="1"/>
    </xf>
    <xf numFmtId="164" fontId="54" fillId="4" borderId="2" xfId="0" applyNumberFormat="1" applyFont="1" applyFill="1" applyBorder="1" applyAlignment="1">
      <alignment horizontal="right" vertical="center" shrinkToFit="1"/>
    </xf>
    <xf numFmtId="164" fontId="54" fillId="4" borderId="3" xfId="0" applyNumberFormat="1" applyFont="1" applyFill="1" applyBorder="1" applyAlignment="1">
      <alignment horizontal="right" vertical="center" shrinkToFit="1"/>
    </xf>
    <xf numFmtId="164" fontId="54" fillId="9" borderId="2" xfId="0" applyNumberFormat="1" applyFont="1" applyFill="1" applyBorder="1" applyAlignment="1">
      <alignment horizontal="right" vertical="center" shrinkToFit="1"/>
    </xf>
    <xf numFmtId="164" fontId="54" fillId="9" borderId="3" xfId="0" applyNumberFormat="1" applyFont="1" applyFill="1" applyBorder="1" applyAlignment="1">
      <alignment horizontal="right" vertical="center" shrinkToFit="1"/>
    </xf>
    <xf numFmtId="164" fontId="54" fillId="10" borderId="2" xfId="0" applyNumberFormat="1" applyFont="1" applyFill="1" applyBorder="1" applyAlignment="1">
      <alignment horizontal="right" vertical="center" shrinkToFit="1"/>
    </xf>
    <xf numFmtId="164" fontId="54" fillId="10" borderId="3" xfId="0" applyNumberFormat="1" applyFont="1" applyFill="1" applyBorder="1" applyAlignment="1">
      <alignment horizontal="right" vertical="center" shrinkToFit="1"/>
    </xf>
    <xf numFmtId="164" fontId="54" fillId="11" borderId="2" xfId="0" applyNumberFormat="1" applyFont="1" applyFill="1" applyBorder="1" applyAlignment="1">
      <alignment horizontal="right" vertical="center" shrinkToFit="1"/>
    </xf>
    <xf numFmtId="164" fontId="54" fillId="11" borderId="3" xfId="0" applyNumberFormat="1" applyFont="1" applyFill="1" applyBorder="1" applyAlignment="1">
      <alignment horizontal="right" vertical="center" shrinkToFit="1"/>
    </xf>
    <xf numFmtId="164" fontId="53" fillId="0" borderId="2" xfId="0" applyNumberFormat="1" applyFont="1" applyBorder="1" applyAlignment="1" applyProtection="1">
      <alignment horizontal="right" vertical="center"/>
      <protection locked="0"/>
    </xf>
    <xf numFmtId="164" fontId="53" fillId="0" borderId="3" xfId="0" applyNumberFormat="1" applyFont="1" applyBorder="1" applyAlignment="1" applyProtection="1">
      <alignment horizontal="right" vertical="center"/>
      <protection locked="0"/>
    </xf>
    <xf numFmtId="164" fontId="54" fillId="10" borderId="7" xfId="0" applyNumberFormat="1" applyFont="1" applyFill="1" applyBorder="1" applyAlignment="1">
      <alignment horizontal="right" vertical="center" shrinkToFit="1"/>
    </xf>
    <xf numFmtId="164" fontId="54" fillId="11" borderId="21" xfId="0" applyNumberFormat="1" applyFont="1" applyFill="1" applyBorder="1" applyAlignment="1">
      <alignment horizontal="right" vertical="center" shrinkToFit="1"/>
    </xf>
    <xf numFmtId="164" fontId="54" fillId="11" borderId="23" xfId="0" applyNumberFormat="1" applyFont="1" applyFill="1" applyBorder="1" applyAlignment="1">
      <alignment horizontal="right" vertical="center" shrinkToFit="1"/>
    </xf>
    <xf numFmtId="164" fontId="54" fillId="0" borderId="2" xfId="0" applyNumberFormat="1" applyFont="1" applyBorder="1" applyAlignment="1">
      <alignment horizontal="right" vertical="center" shrinkToFit="1"/>
    </xf>
    <xf numFmtId="164" fontId="54" fillId="0" borderId="3" xfId="0" applyNumberFormat="1" applyFont="1" applyBorder="1" applyAlignment="1">
      <alignment horizontal="right" vertical="center" shrinkToFit="1"/>
    </xf>
    <xf numFmtId="169" fontId="54" fillId="0" borderId="2" xfId="0" applyNumberFormat="1" applyFont="1" applyBorder="1" applyAlignment="1">
      <alignment horizontal="right" vertical="center" shrinkToFit="1"/>
    </xf>
    <xf numFmtId="169" fontId="54" fillId="0" borderId="3" xfId="0" applyNumberFormat="1" applyFont="1" applyBorder="1" applyAlignment="1">
      <alignment horizontal="right" vertical="center" shrinkToFit="1"/>
    </xf>
    <xf numFmtId="164" fontId="54" fillId="9" borderId="9" xfId="0" applyNumberFormat="1" applyFont="1" applyFill="1" applyBorder="1" applyAlignment="1">
      <alignment horizontal="right" vertical="center" shrinkToFit="1"/>
    </xf>
    <xf numFmtId="164" fontId="54" fillId="9" borderId="8" xfId="0" applyNumberFormat="1" applyFont="1" applyFill="1" applyBorder="1" applyAlignment="1">
      <alignment horizontal="right" vertical="center" shrinkToFit="1"/>
    </xf>
    <xf numFmtId="164" fontId="54" fillId="0" borderId="10" xfId="0" applyNumberFormat="1" applyFont="1" applyBorder="1" applyAlignment="1">
      <alignment horizontal="right" vertical="center" shrinkToFit="1"/>
    </xf>
    <xf numFmtId="164" fontId="54" fillId="0" borderId="7" xfId="0" applyNumberFormat="1" applyFont="1" applyBorder="1" applyAlignment="1">
      <alignment horizontal="right" vertical="center" shrinkToFit="1"/>
    </xf>
    <xf numFmtId="164" fontId="54" fillId="0" borderId="6" xfId="0" applyNumberFormat="1" applyFont="1" applyBorder="1" applyAlignment="1">
      <alignment horizontal="right" vertical="center"/>
    </xf>
    <xf numFmtId="164" fontId="54" fillId="0" borderId="3" xfId="0" applyNumberFormat="1" applyFont="1" applyBorder="1" applyAlignment="1">
      <alignment horizontal="right" vertical="center"/>
    </xf>
    <xf numFmtId="164" fontId="53" fillId="0" borderId="2" xfId="0" applyNumberFormat="1" applyFont="1" applyBorder="1" applyAlignment="1" applyProtection="1">
      <alignment vertical="center"/>
      <protection locked="0"/>
    </xf>
    <xf numFmtId="164" fontId="53" fillId="0" borderId="3" xfId="0" applyNumberFormat="1" applyFont="1" applyBorder="1" applyAlignment="1" applyProtection="1">
      <alignment vertical="center"/>
      <protection locked="0"/>
    </xf>
    <xf numFmtId="164" fontId="54" fillId="10" borderId="10" xfId="0" applyNumberFormat="1" applyFont="1" applyFill="1" applyBorder="1" applyAlignment="1">
      <alignment horizontal="right" vertical="center" shrinkToFit="1"/>
    </xf>
    <xf numFmtId="164" fontId="54" fillId="9" borderId="10" xfId="0" applyNumberFormat="1" applyFont="1" applyFill="1" applyBorder="1" applyAlignment="1">
      <alignment horizontal="right" vertical="center" shrinkToFit="1"/>
    </xf>
    <xf numFmtId="164" fontId="54" fillId="9" borderId="7" xfId="0" applyNumberFormat="1" applyFont="1" applyFill="1" applyBorder="1" applyAlignment="1">
      <alignment horizontal="right" vertical="center" shrinkToFit="1"/>
    </xf>
    <xf numFmtId="164" fontId="54" fillId="4" borderId="6" xfId="0" applyNumberFormat="1" applyFont="1" applyFill="1" applyBorder="1" applyAlignment="1">
      <alignment horizontal="right" vertical="center" shrinkToFit="1"/>
    </xf>
    <xf numFmtId="164" fontId="54" fillId="0" borderId="6" xfId="0" applyNumberFormat="1" applyFont="1" applyBorder="1" applyAlignment="1">
      <alignment horizontal="right" vertical="center" shrinkToFit="1"/>
    </xf>
    <xf numFmtId="164" fontId="54" fillId="0" borderId="6" xfId="2" applyNumberFormat="1" applyFont="1" applyBorder="1" applyAlignment="1">
      <alignment horizontal="right" vertical="center" shrinkToFit="1"/>
    </xf>
    <xf numFmtId="164" fontId="54" fillId="0" borderId="3" xfId="2" applyNumberFormat="1" applyFont="1" applyBorder="1" applyAlignment="1">
      <alignment horizontal="right" vertical="center" shrinkToFit="1"/>
    </xf>
    <xf numFmtId="164" fontId="54" fillId="4" borderId="9" xfId="0" applyNumberFormat="1" applyFont="1" applyFill="1" applyBorder="1" applyAlignment="1">
      <alignment horizontal="right" vertical="center" shrinkToFit="1"/>
    </xf>
    <xf numFmtId="164" fontId="54" fillId="4" borderId="8" xfId="0" applyNumberFormat="1" applyFont="1" applyFill="1" applyBorder="1" applyAlignment="1">
      <alignment horizontal="right" vertical="center" shrinkToFit="1"/>
    </xf>
    <xf numFmtId="164" fontId="53" fillId="0" borderId="10" xfId="0" applyNumberFormat="1" applyFont="1" applyBorder="1" applyAlignment="1" applyProtection="1">
      <alignment horizontal="right" vertical="center"/>
      <protection locked="0"/>
    </xf>
    <xf numFmtId="164" fontId="53" fillId="0" borderId="7" xfId="0" applyNumberFormat="1" applyFont="1" applyBorder="1" applyAlignment="1" applyProtection="1">
      <alignment horizontal="right" vertical="center"/>
      <protection locked="0"/>
    </xf>
    <xf numFmtId="164" fontId="54" fillId="3" borderId="6" xfId="0" applyNumberFormat="1" applyFont="1" applyFill="1" applyBorder="1" applyAlignment="1">
      <alignment horizontal="right" vertical="center" shrinkToFit="1"/>
    </xf>
    <xf numFmtId="164" fontId="54" fillId="0" borderId="6" xfId="0" applyNumberFormat="1" applyFont="1" applyBorder="1" applyAlignment="1">
      <alignment horizontal="right" vertical="center" wrapText="1"/>
    </xf>
    <xf numFmtId="164" fontId="54" fillId="0" borderId="3" xfId="0" applyNumberFormat="1" applyFont="1" applyBorder="1" applyAlignment="1">
      <alignment horizontal="right" vertical="center" wrapText="1"/>
    </xf>
    <xf numFmtId="164" fontId="53" fillId="0" borderId="9" xfId="0" applyNumberFormat="1" applyFont="1" applyBorder="1" applyAlignment="1" applyProtection="1">
      <alignment horizontal="right" vertical="center"/>
      <protection locked="0"/>
    </xf>
    <xf numFmtId="164" fontId="53" fillId="0" borderId="8" xfId="0" applyNumberFormat="1" applyFont="1" applyBorder="1" applyAlignment="1" applyProtection="1">
      <alignment horizontal="right" vertical="center"/>
      <protection locked="0"/>
    </xf>
    <xf numFmtId="169" fontId="59" fillId="3" borderId="0" xfId="0" applyNumberFormat="1" applyFont="1" applyFill="1" applyAlignment="1">
      <alignment horizontal="center" vertical="center"/>
    </xf>
    <xf numFmtId="169" fontId="59" fillId="0" borderId="0" xfId="0" applyNumberFormat="1" applyFont="1" applyAlignment="1">
      <alignment horizontal="center" vertical="center"/>
    </xf>
    <xf numFmtId="164" fontId="21" fillId="0" borderId="2" xfId="0" applyNumberFormat="1" applyFont="1" applyBorder="1" applyAlignment="1">
      <alignment horizontal="right" vertical="center" shrinkToFit="1"/>
    </xf>
    <xf numFmtId="164" fontId="21" fillId="0" borderId="10" xfId="0" applyNumberFormat="1" applyFont="1" applyBorder="1" applyAlignment="1">
      <alignment horizontal="right" vertical="center" shrinkToFit="1"/>
    </xf>
    <xf numFmtId="1" fontId="52" fillId="0" borderId="2" xfId="0" applyNumberFormat="1" applyFont="1" applyBorder="1"/>
    <xf numFmtId="169" fontId="54" fillId="7" borderId="2" xfId="0" applyNumberFormat="1" applyFont="1" applyFill="1" applyBorder="1" applyAlignment="1">
      <alignment horizontal="right" vertical="center" shrinkToFit="1"/>
    </xf>
    <xf numFmtId="169" fontId="54" fillId="7" borderId="3" xfId="0" applyNumberFormat="1" applyFont="1" applyFill="1" applyBorder="1" applyAlignment="1">
      <alignment horizontal="right" vertical="center" shrinkToFit="1"/>
    </xf>
    <xf numFmtId="169" fontId="54" fillId="8" borderId="10" xfId="0" applyNumberFormat="1" applyFont="1" applyFill="1" applyBorder="1" applyAlignment="1">
      <alignment horizontal="right" vertical="center" shrinkToFit="1"/>
    </xf>
    <xf numFmtId="169" fontId="54" fillId="8" borderId="7" xfId="0" applyNumberFormat="1" applyFont="1" applyFill="1" applyBorder="1" applyAlignment="1">
      <alignment horizontal="right" vertical="center" shrinkToFit="1"/>
    </xf>
    <xf numFmtId="169" fontId="52" fillId="0" borderId="2" xfId="0" applyNumberFormat="1" applyFont="1" applyBorder="1"/>
    <xf numFmtId="169" fontId="54" fillId="8" borderId="8" xfId="0" applyNumberFormat="1" applyFont="1" applyFill="1" applyBorder="1" applyAlignment="1">
      <alignment horizontal="right" vertical="center" shrinkToFit="1"/>
    </xf>
    <xf numFmtId="0" fontId="52" fillId="0" borderId="0" xfId="0" applyFont="1"/>
    <xf numFmtId="169" fontId="15" fillId="0" borderId="2" xfId="0" applyNumberFormat="1" applyFont="1" applyBorder="1"/>
    <xf numFmtId="0" fontId="15" fillId="0" borderId="0" xfId="0" applyFont="1"/>
    <xf numFmtId="169" fontId="62" fillId="8" borderId="7" xfId="0" applyNumberFormat="1" applyFont="1" applyFill="1" applyBorder="1" applyAlignment="1">
      <alignment horizontal="right" vertical="center" shrinkToFit="1"/>
    </xf>
    <xf numFmtId="169" fontId="18" fillId="0" borderId="2" xfId="0" applyNumberFormat="1" applyFont="1" applyBorder="1"/>
    <xf numFmtId="169" fontId="62" fillId="8" borderId="8" xfId="0" applyNumberFormat="1" applyFont="1" applyFill="1" applyBorder="1" applyAlignment="1">
      <alignment horizontal="right" vertical="center" shrinkToFit="1"/>
    </xf>
    <xf numFmtId="0" fontId="18" fillId="0" borderId="0" xfId="0" applyFont="1"/>
    <xf numFmtId="169" fontId="62" fillId="3" borderId="2" xfId="0" applyNumberFormat="1" applyFont="1" applyFill="1" applyBorder="1" applyAlignment="1">
      <alignment horizontal="right" vertical="center" shrinkToFit="1"/>
    </xf>
    <xf numFmtId="164" fontId="17" fillId="0" borderId="2" xfId="0" applyNumberFormat="1" applyFont="1" applyBorder="1" applyAlignment="1" applyProtection="1">
      <alignment horizontal="right" vertical="center"/>
      <protection locked="0"/>
    </xf>
    <xf numFmtId="164" fontId="48" fillId="0" borderId="2" xfId="0" applyNumberFormat="1" applyFont="1" applyBorder="1" applyAlignment="1" applyProtection="1">
      <alignment horizontal="right" vertical="center"/>
      <protection locked="0"/>
    </xf>
    <xf numFmtId="169" fontId="62" fillId="7" borderId="2" xfId="0" applyNumberFormat="1" applyFont="1" applyFill="1" applyBorder="1" applyAlignment="1">
      <alignment horizontal="right" vertical="center" shrinkToFit="1"/>
    </xf>
    <xf numFmtId="169" fontId="21" fillId="7" borderId="2" xfId="0" applyNumberFormat="1" applyFont="1" applyFill="1" applyBorder="1" applyAlignment="1">
      <alignment horizontal="right" vertical="center" shrinkToFit="1"/>
    </xf>
    <xf numFmtId="1" fontId="67" fillId="13" borderId="0" xfId="0" applyNumberFormat="1" applyFont="1" applyFill="1" applyAlignment="1">
      <alignment horizontal="left" vertical="center"/>
    </xf>
    <xf numFmtId="164" fontId="54" fillId="0" borderId="4" xfId="0" applyNumberFormat="1" applyFont="1" applyBorder="1" applyAlignment="1">
      <alignment horizontal="right" vertical="center"/>
    </xf>
    <xf numFmtId="164" fontId="54" fillId="0" borderId="4" xfId="2" applyNumberFormat="1" applyFont="1" applyBorder="1" applyAlignment="1">
      <alignment horizontal="right" vertical="center" shrinkToFit="1"/>
    </xf>
    <xf numFmtId="164" fontId="54" fillId="0" borderId="4" xfId="0" applyNumberFormat="1" applyFont="1" applyBorder="1" applyAlignment="1">
      <alignment horizontal="right" vertical="center" shrinkToFit="1"/>
    </xf>
    <xf numFmtId="164" fontId="54" fillId="0" borderId="4" xfId="0" applyNumberFormat="1" applyFont="1" applyBorder="1" applyAlignment="1">
      <alignment horizontal="right" vertical="center" wrapText="1"/>
    </xf>
    <xf numFmtId="0" fontId="31" fillId="5" borderId="10" xfId="0" applyFont="1" applyFill="1" applyBorder="1" applyAlignment="1">
      <alignment horizontal="center" vertical="center" wrapText="1"/>
    </xf>
    <xf numFmtId="0" fontId="28" fillId="5" borderId="12" xfId="0" applyFont="1" applyFill="1" applyBorder="1" applyAlignment="1">
      <alignment horizontal="center" vertical="center" wrapText="1"/>
    </xf>
    <xf numFmtId="0" fontId="0" fillId="3" borderId="4" xfId="0" applyFill="1" applyBorder="1"/>
    <xf numFmtId="0" fontId="2" fillId="0" borderId="5" xfId="0" applyFont="1" applyBorder="1" applyAlignment="1">
      <alignment horizontal="left" vertical="top" indent="6"/>
    </xf>
    <xf numFmtId="0" fontId="6" fillId="0" borderId="0" xfId="0" applyFont="1" applyAlignment="1">
      <alignment horizontal="left" vertical="top"/>
    </xf>
    <xf numFmtId="0" fontId="10" fillId="0" borderId="2" xfId="0" applyFont="1" applyBorder="1" applyAlignment="1">
      <alignment horizontal="left" vertical="top" wrapText="1"/>
    </xf>
    <xf numFmtId="0" fontId="9" fillId="2" borderId="2" xfId="0" applyFont="1" applyFill="1" applyBorder="1" applyAlignment="1">
      <alignment horizontal="left" vertical="top" wrapText="1"/>
    </xf>
    <xf numFmtId="0" fontId="0" fillId="0" borderId="2" xfId="0" applyBorder="1"/>
    <xf numFmtId="0" fontId="9" fillId="0" borderId="2" xfId="0" applyFont="1" applyBorder="1" applyAlignment="1">
      <alignment horizontal="left" vertical="top" wrapText="1"/>
    </xf>
    <xf numFmtId="0" fontId="9" fillId="3" borderId="2" xfId="0" applyFont="1" applyFill="1" applyBorder="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xf>
    <xf numFmtId="0" fontId="2" fillId="0" borderId="0" xfId="0" applyFont="1" applyAlignment="1">
      <alignment vertical="top"/>
    </xf>
    <xf numFmtId="0" fontId="6" fillId="0" borderId="1" xfId="0" applyFont="1" applyBorder="1" applyAlignment="1">
      <alignment horizontal="left" vertical="top"/>
    </xf>
    <xf numFmtId="0" fontId="10" fillId="0" borderId="6" xfId="0" applyFont="1" applyBorder="1" applyAlignment="1">
      <alignment horizontal="left" vertical="top" wrapText="1"/>
    </xf>
    <xf numFmtId="0" fontId="9" fillId="0" borderId="6" xfId="0" applyFont="1" applyBorder="1" applyAlignment="1">
      <alignment horizontal="left" vertical="top" wrapText="1"/>
    </xf>
    <xf numFmtId="0" fontId="20" fillId="0" borderId="6" xfId="0" applyFont="1" applyBorder="1" applyAlignment="1">
      <alignment horizontal="left" vertical="top" wrapText="1"/>
    </xf>
    <xf numFmtId="0" fontId="20" fillId="0" borderId="3" xfId="0" applyFont="1" applyBorder="1" applyAlignment="1">
      <alignment horizontal="left" vertical="top" wrapText="1"/>
    </xf>
    <xf numFmtId="0" fontId="10" fillId="0" borderId="3" xfId="0" applyFont="1" applyBorder="1" applyAlignment="1">
      <alignment horizontal="left" vertical="top" wrapText="1"/>
    </xf>
    <xf numFmtId="0" fontId="9" fillId="0" borderId="2" xfId="0" applyFont="1" applyBorder="1" applyAlignment="1">
      <alignment horizontal="center" vertical="center" wrapText="1"/>
    </xf>
    <xf numFmtId="0" fontId="9" fillId="4" borderId="6" xfId="0" applyFont="1" applyFill="1" applyBorder="1" applyAlignment="1">
      <alignment horizontal="left" vertical="top" wrapText="1"/>
    </xf>
    <xf numFmtId="0" fontId="19" fillId="0" borderId="6" xfId="0" applyFont="1" applyBorder="1" applyAlignment="1">
      <alignment horizontal="left" vertical="top" wrapText="1"/>
    </xf>
    <xf numFmtId="167" fontId="23" fillId="0" borderId="2" xfId="3" applyFont="1" applyBorder="1" applyAlignment="1">
      <alignment horizontal="left" vertical="top" wrapText="1"/>
    </xf>
    <xf numFmtId="0" fontId="17" fillId="0" borderId="0" xfId="0" applyFont="1" applyAlignment="1">
      <alignment horizontal="left" vertical="top"/>
    </xf>
    <xf numFmtId="0" fontId="16" fillId="0" borderId="0" xfId="0" applyFont="1" applyAlignment="1">
      <alignment horizontal="left" vertical="top"/>
    </xf>
    <xf numFmtId="0" fontId="19" fillId="0" borderId="6"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6" xfId="0" applyBorder="1"/>
    <xf numFmtId="0" fontId="9" fillId="4" borderId="6" xfId="0" applyFont="1" applyFill="1" applyBorder="1" applyAlignment="1">
      <alignment horizontal="left" vertical="center" wrapText="1"/>
    </xf>
    <xf numFmtId="167" fontId="21" fillId="5" borderId="0" xfId="3" applyFont="1" applyFill="1" applyAlignment="1">
      <alignment horizontal="left" vertical="center"/>
    </xf>
    <xf numFmtId="0" fontId="21" fillId="5" borderId="0" xfId="0" applyFont="1" applyFill="1" applyAlignment="1">
      <alignment horizontal="right" vertical="center"/>
    </xf>
    <xf numFmtId="0" fontId="21" fillId="5" borderId="0" xfId="0" applyFont="1" applyFill="1" applyAlignment="1">
      <alignment horizontal="left" vertical="center"/>
    </xf>
    <xf numFmtId="0" fontId="52" fillId="3" borderId="0" xfId="0" applyFont="1" applyFill="1" applyAlignment="1">
      <alignment horizontal="left" vertical="center"/>
    </xf>
    <xf numFmtId="0" fontId="56" fillId="0" borderId="0" xfId="0" applyFont="1" applyAlignment="1">
      <alignment horizontal="left" vertical="center"/>
    </xf>
    <xf numFmtId="0" fontId="52" fillId="0" borderId="0" xfId="0" applyFont="1" applyAlignment="1">
      <alignment horizontal="center" vertical="center" wrapText="1"/>
    </xf>
    <xf numFmtId="0" fontId="0" fillId="0" borderId="0" xfId="0"/>
    <xf numFmtId="0" fontId="57" fillId="0" borderId="0" xfId="0" applyFont="1" applyAlignment="1">
      <alignment horizontal="center" vertical="center"/>
    </xf>
    <xf numFmtId="0" fontId="52" fillId="0" borderId="0" xfId="0" applyFont="1" applyAlignment="1">
      <alignment horizontal="left" vertical="center"/>
    </xf>
    <xf numFmtId="0" fontId="53" fillId="0" borderId="0" xfId="0" applyFont="1" applyAlignment="1">
      <alignment horizontal="center" vertical="center" wrapText="1"/>
    </xf>
    <xf numFmtId="0" fontId="54" fillId="0" borderId="0" xfId="0" applyFont="1" applyAlignment="1">
      <alignment horizontal="center" vertical="center" wrapText="1"/>
    </xf>
    <xf numFmtId="0" fontId="56" fillId="3" borderId="0" xfId="0" applyFont="1" applyFill="1" applyAlignment="1">
      <alignment horizontal="left" vertical="center"/>
    </xf>
    <xf numFmtId="0" fontId="55" fillId="3" borderId="0" xfId="0" applyFont="1" applyFill="1" applyAlignment="1">
      <alignment horizontal="left" vertical="center"/>
    </xf>
    <xf numFmtId="0" fontId="51" fillId="4" borderId="0" xfId="0" applyFont="1" applyFill="1" applyAlignment="1">
      <alignment horizontal="left" vertical="center" wrapText="1"/>
    </xf>
    <xf numFmtId="0" fontId="34" fillId="9" borderId="0" xfId="0" applyFont="1" applyFill="1" applyAlignment="1">
      <alignment horizontal="left" vertical="center" wrapText="1"/>
    </xf>
    <xf numFmtId="0" fontId="64" fillId="10" borderId="0" xfId="0" applyFont="1" applyFill="1" applyAlignment="1">
      <alignment horizontal="left" vertical="center" wrapText="1"/>
    </xf>
    <xf numFmtId="0" fontId="34" fillId="10" borderId="0" xfId="0" applyFont="1" applyFill="1" applyAlignment="1">
      <alignment horizontal="left" vertical="center" wrapText="1"/>
    </xf>
    <xf numFmtId="0" fontId="65" fillId="11" borderId="0" xfId="0" applyFont="1" applyFill="1" applyAlignment="1">
      <alignment horizontal="left" vertical="center" wrapText="1"/>
    </xf>
    <xf numFmtId="0" fontId="43" fillId="11" borderId="0" xfId="0" applyFont="1" applyFill="1" applyAlignment="1">
      <alignment horizontal="left" vertical="center" wrapText="1"/>
    </xf>
    <xf numFmtId="0" fontId="6" fillId="0" borderId="0" xfId="0" applyFont="1" applyAlignment="1">
      <alignment horizontal="left" vertical="center" wrapText="1"/>
    </xf>
    <xf numFmtId="0" fontId="52" fillId="0" borderId="0" xfId="0" applyFont="1" applyAlignment="1">
      <alignment horizontal="center" vertical="center"/>
    </xf>
    <xf numFmtId="0" fontId="37" fillId="10" borderId="0" xfId="0" applyFont="1" applyFill="1" applyAlignment="1">
      <alignment horizontal="left" vertical="center" wrapText="1"/>
    </xf>
    <xf numFmtId="0" fontId="66" fillId="11" borderId="0" xfId="0" applyFont="1" applyFill="1" applyAlignment="1">
      <alignment horizontal="left" vertical="center" wrapText="1"/>
    </xf>
    <xf numFmtId="0" fontId="42" fillId="11" borderId="0" xfId="0" applyFont="1" applyFill="1" applyAlignment="1">
      <alignment horizontal="left" vertical="center" wrapText="1"/>
    </xf>
    <xf numFmtId="0" fontId="33" fillId="0" borderId="0" xfId="0" applyFont="1" applyAlignment="1">
      <alignment horizontal="left" vertical="center"/>
    </xf>
    <xf numFmtId="0" fontId="35" fillId="9" borderId="0" xfId="0" applyFont="1" applyFill="1" applyAlignment="1">
      <alignment horizontal="left" vertical="center" wrapText="1"/>
    </xf>
    <xf numFmtId="0" fontId="34" fillId="11" borderId="0" xfId="0" applyFont="1" applyFill="1" applyAlignment="1">
      <alignment horizontal="left" vertical="center" wrapText="1"/>
    </xf>
    <xf numFmtId="165" fontId="33" fillId="0" borderId="0" xfId="0" applyNumberFormat="1" applyFont="1" applyAlignment="1">
      <alignment horizontal="left" vertical="center" shrinkToFit="1"/>
    </xf>
    <xf numFmtId="0" fontId="36" fillId="4" borderId="0" xfId="0" applyFont="1" applyFill="1" applyAlignment="1">
      <alignment horizontal="left" vertical="center" wrapText="1"/>
    </xf>
    <xf numFmtId="0" fontId="50" fillId="10" borderId="0" xfId="0" applyFont="1" applyFill="1" applyAlignment="1">
      <alignment horizontal="left" vertical="center" wrapText="1"/>
    </xf>
    <xf numFmtId="0" fontId="49" fillId="11" borderId="0" xfId="0" applyFont="1" applyFill="1" applyAlignment="1">
      <alignment horizontal="left" vertical="center" wrapText="1"/>
    </xf>
    <xf numFmtId="0" fontId="37" fillId="11" borderId="0" xfId="0" applyFont="1" applyFill="1" applyAlignment="1">
      <alignment horizontal="left" vertical="center" wrapText="1"/>
    </xf>
    <xf numFmtId="0" fontId="65" fillId="10" borderId="0" xfId="0" applyFont="1" applyFill="1" applyAlignment="1">
      <alignment horizontal="left" vertical="center" wrapText="1"/>
    </xf>
    <xf numFmtId="0" fontId="43" fillId="10" borderId="0" xfId="0" applyFont="1" applyFill="1" applyAlignment="1">
      <alignment horizontal="left" vertical="center" wrapText="1"/>
    </xf>
    <xf numFmtId="0" fontId="28" fillId="0" borderId="0" xfId="0" applyFont="1" applyAlignment="1">
      <alignment horizontal="left" vertical="center" wrapText="1"/>
    </xf>
    <xf numFmtId="0" fontId="35" fillId="4" borderId="0" xfId="0" applyFont="1" applyFill="1" applyAlignment="1">
      <alignment horizontal="left" vertical="center" wrapText="1"/>
    </xf>
    <xf numFmtId="167" fontId="41" fillId="11" borderId="0" xfId="3" applyFont="1" applyFill="1" applyAlignment="1">
      <alignment horizontal="left" vertical="center"/>
    </xf>
    <xf numFmtId="0" fontId="47" fillId="10" borderId="0" xfId="0" applyFont="1" applyFill="1" applyAlignment="1">
      <alignment horizontal="left" vertical="center" wrapText="1"/>
    </xf>
    <xf numFmtId="0" fontId="45" fillId="11" borderId="0" xfId="0" applyFont="1" applyFill="1" applyAlignment="1">
      <alignment horizontal="left" vertical="center" wrapText="1"/>
    </xf>
    <xf numFmtId="0" fontId="21" fillId="9" borderId="0" xfId="0" applyFont="1" applyFill="1" applyAlignment="1">
      <alignment horizontal="left" vertical="center" wrapText="1"/>
    </xf>
    <xf numFmtId="0" fontId="28" fillId="3" borderId="0" xfId="0" applyFont="1" applyFill="1" applyAlignment="1">
      <alignment horizontal="left" vertical="center" wrapText="1"/>
    </xf>
    <xf numFmtId="0" fontId="34" fillId="9" borderId="0" xfId="0" applyFont="1" applyFill="1" applyAlignment="1">
      <alignment horizontal="left" vertical="center"/>
    </xf>
    <xf numFmtId="0" fontId="37" fillId="11" borderId="16" xfId="0" applyFont="1" applyFill="1" applyBorder="1" applyAlignment="1">
      <alignment horizontal="left" vertical="center" wrapText="1"/>
    </xf>
    <xf numFmtId="0" fontId="37" fillId="11" borderId="17" xfId="0" applyFont="1" applyFill="1" applyBorder="1" applyAlignment="1">
      <alignment horizontal="left" vertical="center" wrapText="1"/>
    </xf>
    <xf numFmtId="0" fontId="37" fillId="11" borderId="18" xfId="0" applyFont="1" applyFill="1" applyBorder="1" applyAlignment="1">
      <alignment horizontal="left" vertical="center" wrapText="1"/>
    </xf>
    <xf numFmtId="0" fontId="37" fillId="11" borderId="19" xfId="0" applyFont="1" applyFill="1" applyBorder="1" applyAlignment="1">
      <alignment horizontal="left" vertical="center" wrapText="1"/>
    </xf>
    <xf numFmtId="0" fontId="37" fillId="11" borderId="20" xfId="0" applyFont="1" applyFill="1" applyBorder="1" applyAlignment="1">
      <alignment horizontal="left" vertical="center" wrapText="1"/>
    </xf>
    <xf numFmtId="0" fontId="36" fillId="4" borderId="16" xfId="0" applyFont="1" applyFill="1" applyBorder="1" applyAlignment="1">
      <alignment horizontal="left" vertical="center" wrapText="1"/>
    </xf>
    <xf numFmtId="0" fontId="36" fillId="4" borderId="17" xfId="0" applyFont="1" applyFill="1" applyBorder="1" applyAlignment="1">
      <alignment horizontal="left" vertical="center" wrapText="1"/>
    </xf>
    <xf numFmtId="0" fontId="34" fillId="9" borderId="16" xfId="0" applyFont="1" applyFill="1" applyBorder="1" applyAlignment="1">
      <alignment horizontal="left" vertical="center" wrapText="1"/>
    </xf>
    <xf numFmtId="0" fontId="34" fillId="9" borderId="17" xfId="0" applyFont="1" applyFill="1" applyBorder="1" applyAlignment="1">
      <alignment horizontal="left" vertical="center" wrapText="1"/>
    </xf>
    <xf numFmtId="0" fontId="37" fillId="10" borderId="16" xfId="0" applyFont="1" applyFill="1" applyBorder="1" applyAlignment="1">
      <alignment horizontal="left" vertical="center" wrapText="1"/>
    </xf>
    <xf numFmtId="0" fontId="37" fillId="10" borderId="17" xfId="0" applyFont="1" applyFill="1" applyBorder="1" applyAlignment="1">
      <alignment horizontal="left" vertical="center" wrapText="1"/>
    </xf>
    <xf numFmtId="0" fontId="28" fillId="0" borderId="0" xfId="0" applyFont="1" applyAlignment="1">
      <alignment horizontal="left" vertical="center"/>
    </xf>
    <xf numFmtId="0" fontId="34" fillId="7" borderId="0" xfId="0" applyFont="1" applyFill="1" applyAlignment="1">
      <alignment horizontal="left" vertical="center" wrapText="1"/>
    </xf>
    <xf numFmtId="0" fontId="34" fillId="8" borderId="0" xfId="0" applyFont="1" applyFill="1" applyAlignment="1">
      <alignment horizontal="left" vertical="center" wrapText="1"/>
    </xf>
    <xf numFmtId="0" fontId="34" fillId="12" borderId="13" xfId="0" applyFont="1" applyFill="1" applyBorder="1" applyAlignment="1">
      <alignment horizontal="left" vertical="center" wrapText="1"/>
    </xf>
    <xf numFmtId="0" fontId="34" fillId="12" borderId="14" xfId="0" applyFont="1" applyFill="1" applyBorder="1" applyAlignment="1">
      <alignment horizontal="left" vertical="center" wrapText="1"/>
    </xf>
    <xf numFmtId="0" fontId="34" fillId="12" borderId="15" xfId="0" applyFont="1" applyFill="1" applyBorder="1" applyAlignment="1">
      <alignment horizontal="left" vertical="center" wrapText="1"/>
    </xf>
    <xf numFmtId="0" fontId="28" fillId="3" borderId="16" xfId="0" applyFont="1" applyFill="1" applyBorder="1" applyAlignment="1">
      <alignment horizontal="left" vertical="center" wrapText="1"/>
    </xf>
    <xf numFmtId="0" fontId="28" fillId="3" borderId="17" xfId="0" applyFont="1" applyFill="1" applyBorder="1" applyAlignment="1">
      <alignment horizontal="left" vertical="center" wrapText="1"/>
    </xf>
    <xf numFmtId="0" fontId="34" fillId="0" borderId="12" xfId="0" applyFont="1" applyBorder="1" applyAlignment="1">
      <alignment horizontal="left" vertical="center" wrapText="1"/>
    </xf>
    <xf numFmtId="0" fontId="34" fillId="0" borderId="5" xfId="0" applyFont="1" applyBorder="1" applyAlignment="1">
      <alignment horizontal="left" vertical="center" wrapText="1"/>
    </xf>
    <xf numFmtId="0" fontId="73" fillId="0" borderId="0" xfId="0" applyFont="1" applyAlignment="1">
      <alignment horizontal="left"/>
    </xf>
    <xf numFmtId="0" fontId="74" fillId="0" borderId="0" xfId="0" applyFont="1" applyAlignment="1">
      <alignment horizontal="left"/>
    </xf>
    <xf numFmtId="0" fontId="75" fillId="0" borderId="0" xfId="0" applyFont="1" applyAlignment="1">
      <alignment horizontal="center"/>
    </xf>
    <xf numFmtId="0" fontId="0" fillId="0" borderId="1" xfId="0" applyBorder="1" applyAlignment="1">
      <alignment horizontal="center"/>
    </xf>
    <xf numFmtId="0" fontId="0" fillId="0" borderId="4" xfId="0" applyBorder="1" applyAlignment="1">
      <alignment horizontal="center"/>
    </xf>
    <xf numFmtId="0" fontId="34" fillId="0" borderId="2" xfId="0" applyFont="1" applyBorder="1" applyAlignment="1">
      <alignment horizontal="left" vertical="center" wrapText="1"/>
    </xf>
    <xf numFmtId="0" fontId="34" fillId="0" borderId="6" xfId="0" applyFont="1" applyBorder="1" applyAlignment="1">
      <alignment horizontal="left" vertical="center" wrapText="1"/>
    </xf>
    <xf numFmtId="0" fontId="34" fillId="0" borderId="3" xfId="0" applyFont="1" applyBorder="1" applyAlignment="1">
      <alignment horizontal="left" vertical="center" wrapText="1"/>
    </xf>
    <xf numFmtId="0" fontId="34" fillId="12" borderId="0" xfId="0" applyFont="1" applyFill="1" applyBorder="1" applyAlignment="1">
      <alignment horizontal="left" vertical="center" wrapText="1"/>
    </xf>
    <xf numFmtId="0" fontId="34" fillId="12" borderId="17" xfId="0" applyFont="1" applyFill="1" applyBorder="1" applyAlignment="1">
      <alignment horizontal="left" vertical="center" wrapText="1"/>
    </xf>
    <xf numFmtId="0" fontId="34" fillId="3" borderId="6" xfId="0" applyFont="1" applyFill="1" applyBorder="1" applyAlignment="1">
      <alignment horizontal="left" vertical="center" wrapText="1"/>
    </xf>
    <xf numFmtId="0" fontId="34" fillId="3" borderId="3" xfId="0" applyFont="1" applyFill="1" applyBorder="1" applyAlignment="1">
      <alignment horizontal="left" vertical="center" wrapText="1"/>
    </xf>
    <xf numFmtId="0" fontId="0" fillId="0" borderId="0" xfId="0" applyAlignment="1">
      <alignment horizontal="center"/>
    </xf>
    <xf numFmtId="0" fontId="72" fillId="0" borderId="0" xfId="0" applyFont="1" applyAlignment="1">
      <alignment horizontal="center"/>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34" fillId="7" borderId="25" xfId="0" applyFont="1" applyFill="1" applyBorder="1" applyAlignment="1">
      <alignment horizontal="left" vertical="center" wrapText="1"/>
    </xf>
    <xf numFmtId="0" fontId="34" fillId="7" borderId="26" xfId="0" applyFont="1" applyFill="1" applyBorder="1" applyAlignment="1">
      <alignment horizontal="left" vertical="center" wrapText="1"/>
    </xf>
    <xf numFmtId="0" fontId="34" fillId="7" borderId="27" xfId="0" applyFont="1" applyFill="1" applyBorder="1" applyAlignment="1">
      <alignment horizontal="left" vertical="center" wrapText="1"/>
    </xf>
    <xf numFmtId="0" fontId="34" fillId="8" borderId="25" xfId="0" applyFont="1" applyFill="1" applyBorder="1" applyAlignment="1">
      <alignment horizontal="left" vertical="center" wrapText="1"/>
    </xf>
    <xf numFmtId="0" fontId="34" fillId="8" borderId="26" xfId="0" applyFont="1" applyFill="1" applyBorder="1" applyAlignment="1">
      <alignment horizontal="left" vertical="center" wrapText="1"/>
    </xf>
    <xf numFmtId="0" fontId="34" fillId="8" borderId="27" xfId="0" applyFont="1" applyFill="1" applyBorder="1" applyAlignment="1">
      <alignment horizontal="left" vertical="center" wrapText="1"/>
    </xf>
    <xf numFmtId="0" fontId="28" fillId="3" borderId="25" xfId="0" applyFont="1" applyFill="1" applyBorder="1" applyAlignment="1">
      <alignment horizontal="left" vertical="center" wrapText="1"/>
    </xf>
    <xf numFmtId="0" fontId="28" fillId="3" borderId="26" xfId="0" applyFont="1" applyFill="1" applyBorder="1" applyAlignment="1">
      <alignment horizontal="left" vertical="center" wrapText="1"/>
    </xf>
    <xf numFmtId="0" fontId="28" fillId="3" borderId="27" xfId="0" applyFont="1" applyFill="1" applyBorder="1" applyAlignment="1">
      <alignment horizontal="left" vertical="center" wrapText="1"/>
    </xf>
    <xf numFmtId="165" fontId="33" fillId="0" borderId="25" xfId="0" applyNumberFormat="1" applyFont="1" applyBorder="1" applyAlignment="1">
      <alignment horizontal="left" vertical="center" shrinkToFit="1"/>
    </xf>
    <xf numFmtId="165" fontId="33" fillId="0" borderId="26" xfId="0" applyNumberFormat="1" applyFont="1" applyBorder="1" applyAlignment="1">
      <alignment horizontal="left" vertical="center" shrinkToFit="1"/>
    </xf>
    <xf numFmtId="165" fontId="33" fillId="0" borderId="27" xfId="0" applyNumberFormat="1" applyFont="1" applyBorder="1" applyAlignment="1">
      <alignment horizontal="left" vertical="center" shrinkToFit="1"/>
    </xf>
    <xf numFmtId="0" fontId="33" fillId="0" borderId="25" xfId="0" applyFont="1" applyBorder="1" applyAlignment="1">
      <alignment horizontal="left" vertical="center"/>
    </xf>
    <xf numFmtId="0" fontId="33" fillId="0" borderId="26" xfId="0" applyFont="1" applyBorder="1" applyAlignment="1">
      <alignment horizontal="left" vertical="center"/>
    </xf>
    <xf numFmtId="0" fontId="33" fillId="0" borderId="27" xfId="0" applyFont="1" applyBorder="1" applyAlignment="1">
      <alignment horizontal="left" vertical="center"/>
    </xf>
  </cellXfs>
  <cellStyles count="14">
    <cellStyle name="Comma 2" xfId="1"/>
    <cellStyle name="Excel Built-in Comma" xfId="2"/>
    <cellStyle name="Excel Built-in Normal" xfId="11"/>
    <cellStyle name="Excel Built-in Normal 1" xfId="3"/>
    <cellStyle name="Heading" xfId="4"/>
    <cellStyle name="Heading1" xfId="5"/>
    <cellStyle name="Normal 2" xfId="6"/>
    <cellStyle name="Normal 2 2" xfId="12"/>
    <cellStyle name="Normal 3" xfId="7"/>
    <cellStyle name="Normal 3 2" xfId="13"/>
    <cellStyle name="Normal 4" xfId="10"/>
    <cellStyle name="Obično" xfId="0" builtinId="0" customBuiltin="1"/>
    <cellStyle name="Result" xfId="8"/>
    <cellStyle name="Result2" xfId="9"/>
  </cellStyles>
  <dxfs count="0"/>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MK27"/>
  <sheetViews>
    <sheetView topLeftCell="A13" workbookViewId="0">
      <selection activeCell="A27" sqref="A27:K27"/>
    </sheetView>
  </sheetViews>
  <sheetFormatPr defaultRowHeight="15.6"/>
  <cols>
    <col min="1" max="4" width="8.09765625" customWidth="1"/>
    <col min="5" max="5" width="11.69921875" style="2" customWidth="1"/>
    <col min="6" max="6" width="10" style="2" customWidth="1"/>
    <col min="7" max="7" width="12.8984375" style="86" customWidth="1"/>
    <col min="8" max="8" width="10.8984375" style="154" customWidth="1"/>
    <col min="9" max="9" width="10" style="154" customWidth="1"/>
    <col min="10" max="10" width="6.5" style="2" customWidth="1"/>
    <col min="11" max="11" width="5.8984375" style="2" customWidth="1"/>
    <col min="12" max="12" width="5.69921875" style="2" customWidth="1"/>
    <col min="13" max="13" width="5.5" style="2" customWidth="1"/>
    <col min="14" max="14" width="8.09765625" customWidth="1"/>
    <col min="15" max="15" width="9.69921875" customWidth="1"/>
    <col min="16" max="1026" width="8.09765625" customWidth="1"/>
  </cols>
  <sheetData>
    <row r="1" spans="1:1025" ht="32.25" customHeight="1">
      <c r="A1" s="349" t="s">
        <v>309</v>
      </c>
      <c r="B1" s="349"/>
      <c r="C1" s="349"/>
      <c r="D1" s="349"/>
      <c r="E1" s="349"/>
      <c r="F1" s="349"/>
      <c r="G1" s="349"/>
      <c r="H1" s="349"/>
      <c r="I1" s="349"/>
      <c r="J1" s="349"/>
      <c r="K1" s="349"/>
      <c r="L1" s="9"/>
      <c r="M1" s="9"/>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8">
      <c r="A2" s="350" t="s">
        <v>0</v>
      </c>
      <c r="B2" s="350"/>
      <c r="C2" s="350"/>
      <c r="D2" s="350"/>
      <c r="E2" s="350"/>
      <c r="F2" s="350"/>
      <c r="G2" s="350"/>
    </row>
    <row r="3" spans="1:1025" ht="17.399999999999999">
      <c r="A3" s="350" t="s">
        <v>1</v>
      </c>
      <c r="B3" s="350"/>
      <c r="C3" s="350"/>
      <c r="D3" s="350"/>
      <c r="E3" s="350"/>
      <c r="F3" s="350"/>
      <c r="G3" s="350"/>
      <c r="H3" s="350"/>
      <c r="I3" s="350"/>
      <c r="J3" s="350"/>
      <c r="K3" s="350"/>
      <c r="L3" s="10"/>
      <c r="M3" s="10"/>
    </row>
    <row r="4" spans="1:1025" ht="13.8">
      <c r="A4" s="351" t="s">
        <v>2</v>
      </c>
      <c r="B4" s="351"/>
      <c r="C4" s="351"/>
      <c r="D4" s="351"/>
      <c r="E4" s="351"/>
      <c r="F4" s="351"/>
      <c r="G4" s="351"/>
      <c r="H4" s="351"/>
      <c r="I4" s="351"/>
      <c r="J4" s="351"/>
      <c r="K4" s="351"/>
      <c r="L4" s="11"/>
      <c r="M4" s="11"/>
    </row>
    <row r="5" spans="1:1025" ht="13.8">
      <c r="A5" s="352" t="s">
        <v>3</v>
      </c>
      <c r="B5" s="352"/>
      <c r="C5" s="352"/>
      <c r="D5" s="352"/>
      <c r="E5" s="352"/>
      <c r="F5" s="352"/>
      <c r="G5" s="352"/>
    </row>
    <row r="6" spans="1:1025" ht="31.2">
      <c r="A6" s="3"/>
      <c r="B6" s="346"/>
      <c r="C6" s="346"/>
      <c r="D6" s="346"/>
      <c r="E6" s="79" t="s">
        <v>4</v>
      </c>
      <c r="F6" s="79" t="s">
        <v>286</v>
      </c>
      <c r="G6" s="82" t="s">
        <v>194</v>
      </c>
      <c r="H6" s="155" t="s">
        <v>284</v>
      </c>
      <c r="I6" s="155" t="s">
        <v>285</v>
      </c>
      <c r="J6" s="80" t="s">
        <v>192</v>
      </c>
      <c r="K6" s="80" t="s">
        <v>193</v>
      </c>
      <c r="L6" s="80" t="s">
        <v>292</v>
      </c>
      <c r="M6" s="80" t="s">
        <v>293</v>
      </c>
    </row>
    <row r="7" spans="1:1025">
      <c r="A7" s="4"/>
      <c r="B7" s="346"/>
      <c r="C7" s="346"/>
      <c r="D7" s="346"/>
      <c r="E7" s="83" t="s">
        <v>152</v>
      </c>
      <c r="F7" s="83" t="s">
        <v>153</v>
      </c>
      <c r="G7" s="84" t="s">
        <v>154</v>
      </c>
      <c r="H7" s="156" t="s">
        <v>59</v>
      </c>
      <c r="I7" s="156" t="s">
        <v>60</v>
      </c>
      <c r="J7" s="85" t="s">
        <v>155</v>
      </c>
      <c r="K7" s="85" t="s">
        <v>156</v>
      </c>
      <c r="L7" s="85" t="s">
        <v>294</v>
      </c>
      <c r="M7" s="85" t="s">
        <v>295</v>
      </c>
    </row>
    <row r="8" spans="1:1025" ht="15" customHeight="1">
      <c r="A8" s="347" t="s">
        <v>5</v>
      </c>
      <c r="B8" s="347"/>
      <c r="C8" s="347"/>
      <c r="D8" s="347"/>
      <c r="E8" s="79"/>
      <c r="F8" s="79"/>
      <c r="G8" s="82"/>
      <c r="H8" s="157"/>
      <c r="I8" s="157"/>
      <c r="J8" s="81"/>
      <c r="K8" s="81"/>
      <c r="L8" s="81"/>
      <c r="M8" s="81"/>
    </row>
    <row r="9" spans="1:1025" ht="15" customHeight="1">
      <c r="A9" s="5">
        <v>6</v>
      </c>
      <c r="B9" s="344" t="s">
        <v>6</v>
      </c>
      <c r="C9" s="344"/>
      <c r="D9" s="344"/>
      <c r="E9" s="87">
        <v>896868.037693277</v>
      </c>
      <c r="F9" s="88">
        <v>2256287.7400000002</v>
      </c>
      <c r="G9" s="89">
        <f>'Opći dio'!F8</f>
        <v>2128510</v>
      </c>
      <c r="H9" s="158">
        <f>'Opći dio'!G8</f>
        <v>2179950</v>
      </c>
      <c r="I9" s="158">
        <f>'Opći dio'!H8</f>
        <v>2151454</v>
      </c>
      <c r="J9" s="90">
        <f>F9/E9*100</f>
        <v>251.57410512734049</v>
      </c>
      <c r="K9" s="90">
        <f t="shared" ref="K9:M24" si="0">G9/F9*100</f>
        <v>94.336815392171559</v>
      </c>
      <c r="L9" s="90">
        <f t="shared" si="0"/>
        <v>102.41671403939844</v>
      </c>
      <c r="M9" s="90">
        <f t="shared" si="0"/>
        <v>98.692814055368245</v>
      </c>
    </row>
    <row r="10" spans="1:1025" ht="25.5" customHeight="1">
      <c r="A10" s="5">
        <v>7</v>
      </c>
      <c r="B10" s="344" t="s">
        <v>7</v>
      </c>
      <c r="C10" s="344"/>
      <c r="D10" s="344"/>
      <c r="E10" s="91">
        <v>66470.082951755307</v>
      </c>
      <c r="F10" s="91">
        <v>66361.399999999994</v>
      </c>
      <c r="G10" s="89">
        <f>'Opći dio'!F25</f>
        <v>79650</v>
      </c>
      <c r="H10" s="158">
        <f>'Opći dio'!G25</f>
        <v>79650</v>
      </c>
      <c r="I10" s="158">
        <f>'Opći dio'!H25</f>
        <v>79650</v>
      </c>
      <c r="J10" s="90">
        <f t="shared" ref="J10:J24" si="1">F10/E10*100</f>
        <v>99.83649343143712</v>
      </c>
      <c r="K10" s="90">
        <f t="shared" si="0"/>
        <v>120.02459260955918</v>
      </c>
      <c r="L10" s="90">
        <f t="shared" si="0"/>
        <v>100</v>
      </c>
      <c r="M10" s="90">
        <f t="shared" si="0"/>
        <v>100</v>
      </c>
    </row>
    <row r="11" spans="1:1025" ht="15" customHeight="1">
      <c r="A11" s="6"/>
      <c r="B11" s="345" t="s">
        <v>8</v>
      </c>
      <c r="C11" s="345"/>
      <c r="D11" s="345"/>
      <c r="E11" s="92">
        <f>SUM(E9:E10)</f>
        <v>963338.12064503226</v>
      </c>
      <c r="F11" s="92">
        <v>2322649.15</v>
      </c>
      <c r="G11" s="93">
        <f>SUM(G9:G10)</f>
        <v>2208160</v>
      </c>
      <c r="H11" s="159">
        <f t="shared" ref="H11:I11" si="2">SUM(H9:H10)</f>
        <v>2259600</v>
      </c>
      <c r="I11" s="159">
        <f t="shared" si="2"/>
        <v>2231104</v>
      </c>
      <c r="J11" s="94">
        <f t="shared" si="1"/>
        <v>241.10424992263356</v>
      </c>
      <c r="K11" s="94">
        <f t="shared" si="0"/>
        <v>95.070751430537854</v>
      </c>
      <c r="L11" s="94">
        <f t="shared" si="0"/>
        <v>102.32954133758423</v>
      </c>
      <c r="M11" s="94">
        <f t="shared" si="0"/>
        <v>98.738891839263587</v>
      </c>
    </row>
    <row r="12" spans="1:1025">
      <c r="A12" s="5">
        <v>3</v>
      </c>
      <c r="B12" s="344" t="s">
        <v>9</v>
      </c>
      <c r="C12" s="344"/>
      <c r="D12" s="344"/>
      <c r="E12" s="91">
        <v>629275.64005574398</v>
      </c>
      <c r="F12" s="91">
        <v>689494.99</v>
      </c>
      <c r="G12" s="89">
        <f>'Opći dio'!F29</f>
        <v>792400</v>
      </c>
      <c r="H12" s="158">
        <f>'Opći dio'!G29</f>
        <v>792400</v>
      </c>
      <c r="I12" s="158">
        <f>'Opći dio'!H29</f>
        <v>763904</v>
      </c>
      <c r="J12" s="90">
        <f t="shared" si="1"/>
        <v>109.56962992225816</v>
      </c>
      <c r="K12" s="90">
        <f t="shared" si="0"/>
        <v>114.9246929263402</v>
      </c>
      <c r="L12" s="90">
        <f t="shared" si="0"/>
        <v>100</v>
      </c>
      <c r="M12" s="90">
        <f t="shared" si="0"/>
        <v>96.403836446239282</v>
      </c>
    </row>
    <row r="13" spans="1:1025" ht="27" customHeight="1">
      <c r="A13" s="5">
        <v>4</v>
      </c>
      <c r="B13" s="344" t="s">
        <v>10</v>
      </c>
      <c r="C13" s="344"/>
      <c r="D13" s="344"/>
      <c r="E13" s="91">
        <v>309166.72241024597</v>
      </c>
      <c r="F13" s="91">
        <v>1832238.37</v>
      </c>
      <c r="G13" s="89">
        <f>'Opći dio'!F52</f>
        <v>1467200</v>
      </c>
      <c r="H13" s="158">
        <f>'Opći dio'!G52</f>
        <v>1467200</v>
      </c>
      <c r="I13" s="158">
        <f>'Opći dio'!H52</f>
        <v>1467200</v>
      </c>
      <c r="J13" s="90">
        <f t="shared" si="1"/>
        <v>592.63764085473861</v>
      </c>
      <c r="K13" s="90">
        <f t="shared" si="0"/>
        <v>80.076917066200281</v>
      </c>
      <c r="L13" s="90">
        <f t="shared" si="0"/>
        <v>100</v>
      </c>
      <c r="M13" s="90">
        <f t="shared" si="0"/>
        <v>100</v>
      </c>
    </row>
    <row r="14" spans="1:1025" ht="15" customHeight="1">
      <c r="A14" s="6"/>
      <c r="B14" s="345" t="s">
        <v>11</v>
      </c>
      <c r="C14" s="345"/>
      <c r="D14" s="345"/>
      <c r="E14" s="92">
        <f>SUM(E12:E13)</f>
        <v>938442.36246599001</v>
      </c>
      <c r="F14" s="92">
        <v>2521733.36</v>
      </c>
      <c r="G14" s="93">
        <f>SUM(G12:G13)</f>
        <v>2259600</v>
      </c>
      <c r="H14" s="159">
        <f t="shared" ref="H14:I14" si="3">SUM(H12:H13)</f>
        <v>2259600</v>
      </c>
      <c r="I14" s="159">
        <f t="shared" si="3"/>
        <v>2231104</v>
      </c>
      <c r="J14" s="94">
        <f t="shared" si="1"/>
        <v>268.71478322584676</v>
      </c>
      <c r="K14" s="94">
        <f t="shared" si="0"/>
        <v>89.605032627240178</v>
      </c>
      <c r="L14" s="94">
        <f t="shared" si="0"/>
        <v>100</v>
      </c>
      <c r="M14" s="94">
        <f t="shared" si="0"/>
        <v>98.738891839263587</v>
      </c>
    </row>
    <row r="15" spans="1:1025" ht="11.85" customHeight="1">
      <c r="A15" s="4"/>
      <c r="B15" s="347" t="s">
        <v>280</v>
      </c>
      <c r="C15" s="347"/>
      <c r="D15" s="347"/>
      <c r="E15" s="91">
        <f>E11-E14</f>
        <v>24895.758179042256</v>
      </c>
      <c r="F15" s="91">
        <v>-199084.21</v>
      </c>
      <c r="G15" s="89">
        <f>SUM(G11-G14)</f>
        <v>-51440</v>
      </c>
      <c r="H15" s="158">
        <f t="shared" ref="H15:I15" si="4">SUM(H11-H14)</f>
        <v>0</v>
      </c>
      <c r="I15" s="158">
        <f t="shared" si="4"/>
        <v>0</v>
      </c>
      <c r="J15" s="90">
        <f t="shared" si="1"/>
        <v>-799.67120731271018</v>
      </c>
      <c r="K15" s="90">
        <f t="shared" si="0"/>
        <v>25.838312340290575</v>
      </c>
      <c r="L15" s="90">
        <f t="shared" si="0"/>
        <v>0</v>
      </c>
      <c r="M15" s="90">
        <v>0</v>
      </c>
    </row>
    <row r="16" spans="1:1025" ht="23.1" customHeight="1">
      <c r="A16" s="4"/>
      <c r="B16" s="346"/>
      <c r="C16" s="346"/>
      <c r="D16" s="346"/>
      <c r="E16" s="91"/>
      <c r="F16" s="91"/>
      <c r="G16" s="89"/>
      <c r="H16" s="158"/>
      <c r="I16" s="158"/>
      <c r="J16" s="88"/>
      <c r="K16" s="88"/>
      <c r="L16" s="88"/>
      <c r="M16" s="88"/>
    </row>
    <row r="17" spans="1:13">
      <c r="A17" s="347" t="s">
        <v>12</v>
      </c>
      <c r="B17" s="347"/>
      <c r="C17" s="347"/>
      <c r="D17" s="347"/>
      <c r="E17" s="91"/>
      <c r="F17" s="91"/>
      <c r="G17" s="89"/>
      <c r="H17" s="158"/>
      <c r="I17" s="158"/>
      <c r="J17" s="88"/>
      <c r="K17" s="88"/>
      <c r="L17" s="88"/>
      <c r="M17" s="88"/>
    </row>
    <row r="18" spans="1:13" ht="24" customHeight="1">
      <c r="A18" s="5">
        <v>8</v>
      </c>
      <c r="B18" s="344" t="s">
        <v>13</v>
      </c>
      <c r="C18" s="344"/>
      <c r="D18" s="344"/>
      <c r="E18" s="91">
        <v>0</v>
      </c>
      <c r="F18" s="91">
        <v>0</v>
      </c>
      <c r="G18" s="89">
        <v>0</v>
      </c>
      <c r="H18" s="158">
        <v>0</v>
      </c>
      <c r="I18" s="158">
        <v>0</v>
      </c>
      <c r="J18" s="88">
        <v>0</v>
      </c>
      <c r="K18" s="88">
        <v>0</v>
      </c>
      <c r="L18" s="88">
        <v>0</v>
      </c>
      <c r="M18" s="88">
        <v>0</v>
      </c>
    </row>
    <row r="19" spans="1:13" ht="24" customHeight="1">
      <c r="A19" s="5">
        <v>5</v>
      </c>
      <c r="B19" s="344" t="s">
        <v>14</v>
      </c>
      <c r="C19" s="344"/>
      <c r="D19" s="344"/>
      <c r="E19" s="91">
        <v>0</v>
      </c>
      <c r="F19" s="91">
        <v>0</v>
      </c>
      <c r="G19" s="89">
        <v>0</v>
      </c>
      <c r="H19" s="158">
        <v>0</v>
      </c>
      <c r="I19" s="158">
        <v>0</v>
      </c>
      <c r="J19" s="88">
        <v>0</v>
      </c>
      <c r="K19" s="88">
        <v>0</v>
      </c>
      <c r="L19" s="88">
        <v>0</v>
      </c>
      <c r="M19" s="88">
        <v>0</v>
      </c>
    </row>
    <row r="20" spans="1:13">
      <c r="A20" s="6"/>
      <c r="B20" s="345" t="s">
        <v>15</v>
      </c>
      <c r="C20" s="345"/>
      <c r="D20" s="345"/>
      <c r="E20" s="92">
        <v>0</v>
      </c>
      <c r="F20" s="92">
        <v>0</v>
      </c>
      <c r="G20" s="93">
        <v>0</v>
      </c>
      <c r="H20" s="159">
        <v>0</v>
      </c>
      <c r="I20" s="159">
        <v>0</v>
      </c>
      <c r="J20" s="95">
        <v>0</v>
      </c>
      <c r="K20" s="95">
        <v>0</v>
      </c>
      <c r="L20" s="95">
        <v>0</v>
      </c>
      <c r="M20" s="95">
        <v>0</v>
      </c>
    </row>
    <row r="21" spans="1:13">
      <c r="A21" s="4"/>
      <c r="B21" s="346"/>
      <c r="C21" s="346"/>
      <c r="D21" s="346"/>
      <c r="E21" s="91"/>
      <c r="F21" s="91"/>
      <c r="G21" s="89"/>
      <c r="H21" s="158"/>
      <c r="I21" s="158"/>
      <c r="J21" s="88"/>
      <c r="K21" s="88"/>
      <c r="L21" s="88"/>
      <c r="M21" s="88"/>
    </row>
    <row r="22" spans="1:13" ht="25.5" customHeight="1">
      <c r="A22" s="347" t="s">
        <v>16</v>
      </c>
      <c r="B22" s="347"/>
      <c r="C22" s="347"/>
      <c r="D22" s="347"/>
      <c r="E22" s="91">
        <v>225628.77</v>
      </c>
      <c r="F22" s="91">
        <f>E24</f>
        <v>250524.52817904225</v>
      </c>
      <c r="G22" s="89">
        <f>F24</f>
        <v>51439.998179042253</v>
      </c>
      <c r="H22" s="158">
        <f>G24</f>
        <v>-1.8209577465313487E-3</v>
      </c>
      <c r="I22" s="158">
        <f>H24</f>
        <v>-1.8209577465313487E-3</v>
      </c>
      <c r="J22" s="88">
        <f t="shared" si="1"/>
        <v>111.03394668110909</v>
      </c>
      <c r="K22" s="88">
        <f t="shared" si="0"/>
        <v>20.532918893386622</v>
      </c>
      <c r="L22" s="88">
        <f t="shared" si="0"/>
        <v>-3.53996464034333E-6</v>
      </c>
      <c r="M22" s="88">
        <f t="shared" si="0"/>
        <v>100</v>
      </c>
    </row>
    <row r="23" spans="1:13" ht="15" customHeight="1">
      <c r="A23" s="7">
        <v>9</v>
      </c>
      <c r="B23" s="345" t="s">
        <v>17</v>
      </c>
      <c r="C23" s="345"/>
      <c r="D23" s="345"/>
      <c r="E23" s="92"/>
      <c r="F23" s="92"/>
      <c r="G23" s="93"/>
      <c r="H23" s="159"/>
      <c r="I23" s="159"/>
      <c r="J23" s="95"/>
      <c r="K23" s="95"/>
      <c r="L23" s="95"/>
      <c r="M23" s="95"/>
    </row>
    <row r="24" spans="1:13" ht="21.75" customHeight="1">
      <c r="A24" s="8"/>
      <c r="B24" s="348" t="s">
        <v>18</v>
      </c>
      <c r="C24" s="348"/>
      <c r="D24" s="348"/>
      <c r="E24" s="96">
        <f>E22+E15</f>
        <v>250524.52817904225</v>
      </c>
      <c r="F24" s="96">
        <f>F15+F22-0.32</f>
        <v>51439.998179042253</v>
      </c>
      <c r="G24" s="96">
        <f>G15+G22</f>
        <v>-1.8209577465313487E-3</v>
      </c>
      <c r="H24" s="160">
        <f t="shared" ref="H24:I24" si="5">H15+H22</f>
        <v>-1.8209577465313487E-3</v>
      </c>
      <c r="I24" s="160">
        <f t="shared" si="5"/>
        <v>-1.8209577465313487E-3</v>
      </c>
      <c r="J24" s="88">
        <f t="shared" si="1"/>
        <v>20.532918893386622</v>
      </c>
      <c r="K24" s="88">
        <f t="shared" si="0"/>
        <v>-3.53996464034333E-6</v>
      </c>
      <c r="L24" s="88">
        <f t="shared" si="0"/>
        <v>100</v>
      </c>
      <c r="M24" s="88">
        <f t="shared" si="0"/>
        <v>100</v>
      </c>
    </row>
    <row r="25" spans="1:13" ht="15" customHeight="1">
      <c r="A25" s="341"/>
      <c r="B25" s="341"/>
      <c r="C25" s="341"/>
      <c r="D25" s="341"/>
      <c r="E25" s="341"/>
      <c r="F25" s="341"/>
      <c r="G25" s="341"/>
      <c r="H25" s="341"/>
      <c r="I25" s="341"/>
      <c r="J25" s="341"/>
      <c r="K25" s="341"/>
      <c r="L25" s="214"/>
      <c r="M25" s="214"/>
    </row>
    <row r="26" spans="1:13" ht="13.8">
      <c r="A26" s="342" t="s">
        <v>19</v>
      </c>
      <c r="B26" s="342"/>
      <c r="C26" s="342"/>
      <c r="D26" s="342"/>
      <c r="E26" s="342"/>
      <c r="F26" s="342"/>
      <c r="G26" s="342"/>
      <c r="H26" s="342"/>
      <c r="I26" s="342"/>
      <c r="J26" s="342"/>
      <c r="K26" s="342"/>
      <c r="L26" s="215"/>
      <c r="M26" s="215"/>
    </row>
    <row r="27" spans="1:13" ht="13.8">
      <c r="A27" s="343" t="s">
        <v>278</v>
      </c>
      <c r="B27" s="343"/>
      <c r="C27" s="343"/>
      <c r="D27" s="343"/>
      <c r="E27" s="343"/>
      <c r="F27" s="343"/>
      <c r="G27" s="343"/>
      <c r="H27" s="343"/>
      <c r="I27" s="343"/>
      <c r="J27" s="343"/>
      <c r="K27" s="343"/>
      <c r="L27" s="12"/>
      <c r="M27" s="12"/>
    </row>
  </sheetData>
  <mergeCells count="27">
    <mergeCell ref="B6:D6"/>
    <mergeCell ref="A1:K1"/>
    <mergeCell ref="A2:G2"/>
    <mergeCell ref="A3:K3"/>
    <mergeCell ref="A4:K4"/>
    <mergeCell ref="A5:G5"/>
    <mergeCell ref="B18:D18"/>
    <mergeCell ref="B7:D7"/>
    <mergeCell ref="A8:D8"/>
    <mergeCell ref="B9:D9"/>
    <mergeCell ref="B10:D10"/>
    <mergeCell ref="B11:D11"/>
    <mergeCell ref="B12:D12"/>
    <mergeCell ref="B13:D13"/>
    <mergeCell ref="B14:D14"/>
    <mergeCell ref="B15:D15"/>
    <mergeCell ref="B16:D16"/>
    <mergeCell ref="A17:D17"/>
    <mergeCell ref="A25:K25"/>
    <mergeCell ref="A26:K26"/>
    <mergeCell ref="A27:K27"/>
    <mergeCell ref="B19:D19"/>
    <mergeCell ref="B20:D20"/>
    <mergeCell ref="B21:D21"/>
    <mergeCell ref="A22:D22"/>
    <mergeCell ref="B23:D23"/>
    <mergeCell ref="B24:D24"/>
  </mergeCells>
  <pageMargins left="0.70000000000000007" right="0.70000000000000007" top="1.1437007874015745" bottom="1.1437007874015745" header="0.74999999999999989" footer="0.74999999999999989"/>
  <pageSetup paperSize="0"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dimension ref="A1:L59"/>
  <sheetViews>
    <sheetView topLeftCell="A28" workbookViewId="0">
      <selection activeCell="G60" sqref="G60"/>
    </sheetView>
  </sheetViews>
  <sheetFormatPr defaultRowHeight="15" customHeight="1"/>
  <cols>
    <col min="1" max="2" width="8.09765625" customWidth="1"/>
    <col min="3" max="3" width="39.8984375" customWidth="1"/>
    <col min="4" max="4" width="8.19921875" style="71" customWidth="1"/>
    <col min="5" max="5" width="9.19921875" style="71" customWidth="1"/>
    <col min="6" max="6" width="8.19921875" style="173" customWidth="1"/>
    <col min="7" max="7" width="8.69921875" style="174" customWidth="1"/>
    <col min="8" max="8" width="8" style="174" customWidth="1"/>
    <col min="9" max="9" width="3.5" style="78" customWidth="1"/>
    <col min="10" max="12" width="3.69921875" style="78" customWidth="1"/>
    <col min="13" max="1026" width="8.09765625" customWidth="1"/>
  </cols>
  <sheetData>
    <row r="1" spans="1:12" ht="18">
      <c r="A1" s="10" t="s">
        <v>20</v>
      </c>
      <c r="B1" s="13"/>
      <c r="C1" s="13"/>
      <c r="F1" s="161"/>
      <c r="G1" s="162"/>
      <c r="H1" s="162"/>
      <c r="I1" s="74"/>
      <c r="J1" s="74"/>
      <c r="K1" s="74"/>
      <c r="L1" s="74"/>
    </row>
    <row r="2" spans="1:12" ht="15.6">
      <c r="A2" s="362" t="s">
        <v>21</v>
      </c>
      <c r="B2" s="362"/>
      <c r="C2" s="362"/>
      <c r="D2" s="362"/>
      <c r="E2" s="362"/>
      <c r="F2" s="362"/>
      <c r="G2" s="362"/>
      <c r="H2" s="362"/>
      <c r="I2" s="362"/>
      <c r="J2" s="362"/>
      <c r="K2" s="14"/>
      <c r="L2" s="14"/>
    </row>
    <row r="3" spans="1:12" ht="15.6">
      <c r="A3" s="14" t="s">
        <v>22</v>
      </c>
      <c r="B3" s="13"/>
      <c r="C3" s="13"/>
      <c r="F3" s="161"/>
      <c r="G3" s="162"/>
      <c r="H3" s="162"/>
      <c r="I3" s="74"/>
      <c r="J3" s="74"/>
      <c r="K3" s="74"/>
      <c r="L3" s="74"/>
    </row>
    <row r="4" spans="1:12" ht="15.6">
      <c r="A4" s="363" t="s">
        <v>23</v>
      </c>
      <c r="B4" s="363"/>
      <c r="C4" s="363"/>
      <c r="F4" s="161"/>
      <c r="G4" s="162"/>
      <c r="H4" s="162"/>
      <c r="I4" s="74"/>
      <c r="J4" s="74"/>
      <c r="K4" s="74"/>
      <c r="L4" s="74"/>
    </row>
    <row r="5" spans="1:12" ht="31.2">
      <c r="A5" s="15" t="s">
        <v>189</v>
      </c>
      <c r="B5" s="364" t="s">
        <v>188</v>
      </c>
      <c r="C5" s="364"/>
      <c r="D5" s="73" t="s">
        <v>57</v>
      </c>
      <c r="E5" s="73" t="s">
        <v>58</v>
      </c>
      <c r="F5" s="163" t="s">
        <v>177</v>
      </c>
      <c r="G5" s="164" t="s">
        <v>281</v>
      </c>
      <c r="H5" s="164" t="s">
        <v>282</v>
      </c>
      <c r="I5" s="16" t="s">
        <v>296</v>
      </c>
      <c r="J5" s="16" t="s">
        <v>297</v>
      </c>
      <c r="K5" s="16" t="s">
        <v>292</v>
      </c>
      <c r="L5" s="16" t="s">
        <v>293</v>
      </c>
    </row>
    <row r="6" spans="1:12" ht="15" customHeight="1">
      <c r="A6" s="365" t="s">
        <v>24</v>
      </c>
      <c r="B6" s="365"/>
      <c r="C6" s="365"/>
      <c r="D6" s="365"/>
      <c r="E6" s="365"/>
      <c r="F6" s="365"/>
      <c r="G6" s="365"/>
      <c r="H6" s="365"/>
      <c r="I6" s="365"/>
      <c r="J6" s="365"/>
      <c r="K6" s="24"/>
      <c r="L6" s="24"/>
    </row>
    <row r="7" spans="1:12" ht="15" customHeight="1">
      <c r="A7" s="4"/>
      <c r="B7" s="366"/>
      <c r="C7" s="366"/>
      <c r="D7" s="85">
        <v>1</v>
      </c>
      <c r="E7" s="85">
        <v>2</v>
      </c>
      <c r="F7" s="210">
        <v>3</v>
      </c>
      <c r="G7" s="211">
        <v>4</v>
      </c>
      <c r="H7" s="211">
        <v>5</v>
      </c>
      <c r="I7" s="75">
        <v>6</v>
      </c>
      <c r="J7" s="75">
        <v>7</v>
      </c>
      <c r="K7" s="75">
        <v>8</v>
      </c>
      <c r="L7" s="75">
        <v>9</v>
      </c>
    </row>
    <row r="8" spans="1:12" ht="15.75" customHeight="1">
      <c r="A8" s="17">
        <v>6</v>
      </c>
      <c r="B8" s="367" t="s">
        <v>187</v>
      </c>
      <c r="C8" s="367"/>
      <c r="D8" s="213">
        <v>896868.04</v>
      </c>
      <c r="E8" s="213">
        <v>2256287.7400000002</v>
      </c>
      <c r="F8" s="165">
        <f>SUM(F9,F13,F17,F20)</f>
        <v>2128510</v>
      </c>
      <c r="G8" s="166">
        <f t="shared" ref="G8:H8" si="0">SUM(G9,G13,G17,G20)</f>
        <v>2179950</v>
      </c>
      <c r="H8" s="166">
        <f t="shared" si="0"/>
        <v>2151454</v>
      </c>
      <c r="I8" s="76">
        <f>E8/D8*100</f>
        <v>251.57410448029793</v>
      </c>
      <c r="J8" s="76">
        <f t="shared" ref="J8:L23" si="1">F8/E8*100</f>
        <v>94.336815392171559</v>
      </c>
      <c r="K8" s="76">
        <f t="shared" si="1"/>
        <v>102.41671403939844</v>
      </c>
      <c r="L8" s="76">
        <f t="shared" si="1"/>
        <v>98.692814055368245</v>
      </c>
    </row>
    <row r="9" spans="1:12" ht="14.1" customHeight="1">
      <c r="A9" s="18">
        <v>61</v>
      </c>
      <c r="B9" s="354" t="s">
        <v>305</v>
      </c>
      <c r="C9" s="354"/>
      <c r="D9" s="212">
        <v>158933.34</v>
      </c>
      <c r="E9" s="212">
        <v>585573.03</v>
      </c>
      <c r="F9" s="167">
        <f>SUM(F10:F12)</f>
        <v>617025</v>
      </c>
      <c r="G9" s="168">
        <f t="shared" ref="G9:H9" si="2">SUM(G10:G12)</f>
        <v>636870</v>
      </c>
      <c r="H9" s="168">
        <f t="shared" si="2"/>
        <v>632539</v>
      </c>
      <c r="I9" s="20">
        <f t="shared" ref="I9:I30" si="3">E9/D9*100</f>
        <v>368.43939100505912</v>
      </c>
      <c r="J9" s="20">
        <f t="shared" si="1"/>
        <v>105.37114388618613</v>
      </c>
      <c r="K9" s="20">
        <f t="shared" si="1"/>
        <v>103.21623921234956</v>
      </c>
      <c r="L9" s="20">
        <f t="shared" si="1"/>
        <v>99.31995540691193</v>
      </c>
    </row>
    <row r="10" spans="1:12" ht="14.1" customHeight="1">
      <c r="A10" s="5">
        <v>611</v>
      </c>
      <c r="B10" s="353" t="s">
        <v>304</v>
      </c>
      <c r="C10" s="353"/>
      <c r="D10" s="97">
        <v>140933.24</v>
      </c>
      <c r="E10" s="97">
        <v>570708.07999999996</v>
      </c>
      <c r="F10" s="169">
        <v>599445</v>
      </c>
      <c r="G10" s="170">
        <v>618440</v>
      </c>
      <c r="H10" s="170">
        <v>612759</v>
      </c>
      <c r="I10" s="19">
        <f t="shared" si="3"/>
        <v>404.94923695786741</v>
      </c>
      <c r="J10" s="19">
        <f t="shared" si="1"/>
        <v>105.03530982074058</v>
      </c>
      <c r="K10" s="19">
        <f t="shared" si="1"/>
        <v>103.16876444044074</v>
      </c>
      <c r="L10" s="19">
        <f t="shared" si="1"/>
        <v>99.081398357156715</v>
      </c>
    </row>
    <row r="11" spans="1:12" ht="14.1" customHeight="1">
      <c r="A11" s="5">
        <v>613</v>
      </c>
      <c r="B11" s="353" t="s">
        <v>303</v>
      </c>
      <c r="C11" s="353"/>
      <c r="D11" s="97">
        <v>15756.23</v>
      </c>
      <c r="E11" s="97">
        <v>13272.28</v>
      </c>
      <c r="F11" s="169">
        <v>16250</v>
      </c>
      <c r="G11" s="170">
        <v>17100</v>
      </c>
      <c r="H11" s="170">
        <v>18450</v>
      </c>
      <c r="I11" s="19">
        <f t="shared" si="3"/>
        <v>84.235124772867636</v>
      </c>
      <c r="J11" s="19">
        <f t="shared" si="1"/>
        <v>122.43563276241912</v>
      </c>
      <c r="K11" s="19">
        <f t="shared" si="1"/>
        <v>105.23076923076924</v>
      </c>
      <c r="L11" s="19">
        <f t="shared" si="1"/>
        <v>107.89473684210526</v>
      </c>
    </row>
    <row r="12" spans="1:12" ht="14.1" customHeight="1">
      <c r="A12" s="5">
        <v>614</v>
      </c>
      <c r="B12" s="353" t="s">
        <v>25</v>
      </c>
      <c r="C12" s="353"/>
      <c r="D12" s="97">
        <v>2243.87</v>
      </c>
      <c r="E12" s="97">
        <v>1592.67</v>
      </c>
      <c r="F12" s="169">
        <v>1330</v>
      </c>
      <c r="G12" s="170">
        <v>1330</v>
      </c>
      <c r="H12" s="170">
        <v>1330</v>
      </c>
      <c r="I12" s="19">
        <f t="shared" si="3"/>
        <v>70.978710887885669</v>
      </c>
      <c r="J12" s="19">
        <f t="shared" si="1"/>
        <v>83.507569050713585</v>
      </c>
      <c r="K12" s="19">
        <f t="shared" si="1"/>
        <v>100</v>
      </c>
      <c r="L12" s="19">
        <f t="shared" si="1"/>
        <v>100</v>
      </c>
    </row>
    <row r="13" spans="1:12" ht="14.1" customHeight="1">
      <c r="A13" s="18">
        <v>63</v>
      </c>
      <c r="B13" s="354" t="s">
        <v>185</v>
      </c>
      <c r="C13" s="354"/>
      <c r="D13" s="212">
        <v>607311.35999999999</v>
      </c>
      <c r="E13" s="212">
        <v>1551529.63</v>
      </c>
      <c r="F13" s="167">
        <f>SUM(F14:F16)</f>
        <v>1232130</v>
      </c>
      <c r="G13" s="168">
        <f t="shared" ref="G13:H13" si="4">SUM(G14:G16)</f>
        <v>1259710</v>
      </c>
      <c r="H13" s="168">
        <f t="shared" si="4"/>
        <v>1232460</v>
      </c>
      <c r="I13" s="20">
        <f t="shared" si="3"/>
        <v>255.47515363453761</v>
      </c>
      <c r="J13" s="20">
        <f t="shared" si="1"/>
        <v>79.413887828877634</v>
      </c>
      <c r="K13" s="20">
        <f t="shared" si="1"/>
        <v>102.23840016881336</v>
      </c>
      <c r="L13" s="20">
        <f t="shared" si="1"/>
        <v>97.836803708790114</v>
      </c>
    </row>
    <row r="14" spans="1:12" ht="14.1" customHeight="1">
      <c r="A14" s="5">
        <v>633</v>
      </c>
      <c r="B14" s="353" t="s">
        <v>186</v>
      </c>
      <c r="C14" s="353"/>
      <c r="D14" s="97">
        <v>0</v>
      </c>
      <c r="E14" s="97">
        <v>39816.839999999997</v>
      </c>
      <c r="F14" s="169">
        <v>146900</v>
      </c>
      <c r="G14" s="170">
        <v>174150</v>
      </c>
      <c r="H14" s="170">
        <v>146900</v>
      </c>
      <c r="I14" s="19" t="e">
        <f t="shared" si="3"/>
        <v>#DIV/0!</v>
      </c>
      <c r="J14" s="19">
        <f t="shared" si="1"/>
        <v>368.93937339075632</v>
      </c>
      <c r="K14" s="19">
        <f t="shared" si="1"/>
        <v>118.5500340367597</v>
      </c>
      <c r="L14" s="19">
        <f t="shared" si="1"/>
        <v>84.352569623887447</v>
      </c>
    </row>
    <row r="15" spans="1:12" ht="14.1" customHeight="1">
      <c r="A15" s="5">
        <v>634</v>
      </c>
      <c r="B15" s="353" t="s">
        <v>279</v>
      </c>
      <c r="C15" s="353"/>
      <c r="D15" s="97">
        <v>544839.06000000006</v>
      </c>
      <c r="E15" s="97">
        <v>1511712.79</v>
      </c>
      <c r="F15" s="169">
        <v>75230</v>
      </c>
      <c r="G15" s="170">
        <v>75560</v>
      </c>
      <c r="H15" s="170">
        <v>75560</v>
      </c>
      <c r="I15" s="19">
        <f t="shared" si="3"/>
        <v>277.46042840614251</v>
      </c>
      <c r="J15" s="19">
        <f t="shared" si="1"/>
        <v>4.976474400272819</v>
      </c>
      <c r="K15" s="19">
        <f t="shared" si="1"/>
        <v>100.43865479197129</v>
      </c>
      <c r="L15" s="19">
        <f t="shared" si="1"/>
        <v>100</v>
      </c>
    </row>
    <row r="16" spans="1:12" ht="14.1" customHeight="1">
      <c r="A16" s="5">
        <v>638</v>
      </c>
      <c r="B16" s="361" t="s">
        <v>26</v>
      </c>
      <c r="C16" s="361"/>
      <c r="D16" s="98">
        <v>62472.31</v>
      </c>
      <c r="E16" s="98">
        <v>54150.91</v>
      </c>
      <c r="F16" s="169">
        <v>1010000</v>
      </c>
      <c r="G16" s="170">
        <v>1010000</v>
      </c>
      <c r="H16" s="170">
        <v>1010000</v>
      </c>
      <c r="I16" s="19">
        <f t="shared" si="3"/>
        <v>86.679858644573898</v>
      </c>
      <c r="J16" s="19">
        <f t="shared" si="1"/>
        <v>1865.157944714133</v>
      </c>
      <c r="K16" s="19">
        <f t="shared" si="1"/>
        <v>100</v>
      </c>
      <c r="L16" s="19">
        <f t="shared" si="1"/>
        <v>100</v>
      </c>
    </row>
    <row r="17" spans="1:12" ht="14.1" customHeight="1">
      <c r="A17" s="18">
        <v>64</v>
      </c>
      <c r="B17" s="354" t="s">
        <v>27</v>
      </c>
      <c r="C17" s="354"/>
      <c r="D17" s="212">
        <v>39255.07</v>
      </c>
      <c r="E17" s="212">
        <v>265.45</v>
      </c>
      <c r="F17" s="167">
        <f>SUM(F18:F19)</f>
        <v>170930</v>
      </c>
      <c r="G17" s="168">
        <f t="shared" ref="G17:H17" si="5">SUM(G18:G19)</f>
        <v>171930</v>
      </c>
      <c r="H17" s="168">
        <f t="shared" si="5"/>
        <v>172930</v>
      </c>
      <c r="I17" s="20">
        <f t="shared" si="3"/>
        <v>0.67621838402020418</v>
      </c>
      <c r="J17" s="20">
        <f t="shared" si="1"/>
        <v>64392.540968167268</v>
      </c>
      <c r="K17" s="20">
        <f t="shared" si="1"/>
        <v>100.58503480957117</v>
      </c>
      <c r="L17" s="20">
        <f t="shared" si="1"/>
        <v>100.58163205955913</v>
      </c>
    </row>
    <row r="18" spans="1:12" ht="14.1" customHeight="1">
      <c r="A18" s="5">
        <v>641</v>
      </c>
      <c r="B18" s="353" t="s">
        <v>28</v>
      </c>
      <c r="C18" s="353"/>
      <c r="D18" s="97">
        <v>337.04</v>
      </c>
      <c r="E18" s="97">
        <v>53885.46</v>
      </c>
      <c r="F18" s="169">
        <v>54000</v>
      </c>
      <c r="G18" s="170">
        <v>55000</v>
      </c>
      <c r="H18" s="170">
        <v>56000</v>
      </c>
      <c r="I18" s="19">
        <f t="shared" si="3"/>
        <v>15987.853073819129</v>
      </c>
      <c r="J18" s="19">
        <f t="shared" si="1"/>
        <v>100.21256197868591</v>
      </c>
      <c r="K18" s="19">
        <f t="shared" si="1"/>
        <v>101.85185185185186</v>
      </c>
      <c r="L18" s="19">
        <f t="shared" si="1"/>
        <v>101.81818181818181</v>
      </c>
    </row>
    <row r="19" spans="1:12" ht="14.1" customHeight="1">
      <c r="A19" s="5">
        <v>642</v>
      </c>
      <c r="B19" s="353" t="s">
        <v>29</v>
      </c>
      <c r="C19" s="353"/>
      <c r="D19" s="97">
        <v>38918.04</v>
      </c>
      <c r="E19" s="97">
        <v>42471.3</v>
      </c>
      <c r="F19" s="169">
        <v>116930</v>
      </c>
      <c r="G19" s="170">
        <v>116930</v>
      </c>
      <c r="H19" s="170">
        <v>116930</v>
      </c>
      <c r="I19" s="19">
        <f t="shared" si="3"/>
        <v>109.13011035499218</v>
      </c>
      <c r="J19" s="19">
        <f t="shared" si="1"/>
        <v>275.31533058794997</v>
      </c>
      <c r="K19" s="19">
        <f t="shared" si="1"/>
        <v>100</v>
      </c>
      <c r="L19" s="19">
        <f t="shared" si="1"/>
        <v>100</v>
      </c>
    </row>
    <row r="20" spans="1:12" ht="14.1" customHeight="1">
      <c r="A20" s="18">
        <v>65</v>
      </c>
      <c r="B20" s="354" t="s">
        <v>30</v>
      </c>
      <c r="C20" s="354"/>
      <c r="D20" s="212">
        <v>91368.26</v>
      </c>
      <c r="E20" s="212">
        <v>26544.560000000001</v>
      </c>
      <c r="F20" s="167">
        <f>SUM(F21:F23)</f>
        <v>108425</v>
      </c>
      <c r="G20" s="168">
        <f t="shared" ref="G20:H20" si="6">SUM(G21:G23)</f>
        <v>111440</v>
      </c>
      <c r="H20" s="168">
        <f t="shared" si="6"/>
        <v>113525</v>
      </c>
      <c r="I20" s="20">
        <f t="shared" si="3"/>
        <v>29.052277016110413</v>
      </c>
      <c r="J20" s="20">
        <f t="shared" si="1"/>
        <v>408.46410714662443</v>
      </c>
      <c r="K20" s="20">
        <f t="shared" si="1"/>
        <v>102.7807240027669</v>
      </c>
      <c r="L20" s="20">
        <f t="shared" si="1"/>
        <v>101.87096195262025</v>
      </c>
    </row>
    <row r="21" spans="1:12" ht="14.1" customHeight="1">
      <c r="A21" s="5">
        <v>651</v>
      </c>
      <c r="B21" s="353" t="s">
        <v>31</v>
      </c>
      <c r="C21" s="353"/>
      <c r="D21" s="97">
        <v>477.8</v>
      </c>
      <c r="E21" s="97">
        <v>15926.74</v>
      </c>
      <c r="F21" s="169">
        <v>11000</v>
      </c>
      <c r="G21" s="170">
        <v>12000</v>
      </c>
      <c r="H21" s="170">
        <v>13000</v>
      </c>
      <c r="I21" s="19">
        <f t="shared" si="3"/>
        <v>3333.3486814566763</v>
      </c>
      <c r="J21" s="19">
        <f t="shared" si="1"/>
        <v>69.066237032813987</v>
      </c>
      <c r="K21" s="19">
        <f t="shared" si="1"/>
        <v>109.09090909090908</v>
      </c>
      <c r="L21" s="19">
        <f t="shared" si="1"/>
        <v>108.33333333333333</v>
      </c>
    </row>
    <row r="22" spans="1:12" ht="14.1" customHeight="1">
      <c r="A22" s="5">
        <v>652</v>
      </c>
      <c r="B22" s="353" t="s">
        <v>32</v>
      </c>
      <c r="C22" s="353"/>
      <c r="D22" s="97">
        <v>75957.86</v>
      </c>
      <c r="E22" s="97">
        <v>19908.419999999998</v>
      </c>
      <c r="F22" s="169">
        <v>76425</v>
      </c>
      <c r="G22" s="170">
        <v>77440</v>
      </c>
      <c r="H22" s="170">
        <v>77525</v>
      </c>
      <c r="I22" s="19">
        <f t="shared" si="3"/>
        <v>26.209822130323314</v>
      </c>
      <c r="J22" s="19">
        <f t="shared" si="1"/>
        <v>383.88279933816955</v>
      </c>
      <c r="K22" s="19">
        <f t="shared" si="1"/>
        <v>101.32809944389925</v>
      </c>
      <c r="L22" s="19">
        <f t="shared" si="1"/>
        <v>100.10976239669422</v>
      </c>
    </row>
    <row r="23" spans="1:12" ht="14.1" customHeight="1">
      <c r="A23" s="5">
        <v>653</v>
      </c>
      <c r="B23" s="353" t="s">
        <v>33</v>
      </c>
      <c r="C23" s="353"/>
      <c r="D23" s="97">
        <v>14932.6</v>
      </c>
      <c r="E23" s="97">
        <v>19908.419999999998</v>
      </c>
      <c r="F23" s="169">
        <v>21000</v>
      </c>
      <c r="G23" s="170">
        <v>22000</v>
      </c>
      <c r="H23" s="170">
        <v>23000</v>
      </c>
      <c r="I23" s="19">
        <f t="shared" si="3"/>
        <v>133.32185955560317</v>
      </c>
      <c r="J23" s="19">
        <f t="shared" si="1"/>
        <v>105.48300668762263</v>
      </c>
      <c r="K23" s="19">
        <f t="shared" si="1"/>
        <v>104.76190476190477</v>
      </c>
      <c r="L23" s="19">
        <f t="shared" si="1"/>
        <v>104.54545454545455</v>
      </c>
    </row>
    <row r="24" spans="1:12" ht="14.1" customHeight="1">
      <c r="A24" s="358" t="s">
        <v>34</v>
      </c>
      <c r="B24" s="358"/>
      <c r="C24" s="358"/>
      <c r="D24" s="358"/>
      <c r="E24" s="358"/>
      <c r="F24" s="358"/>
      <c r="G24" s="358"/>
      <c r="H24" s="358"/>
      <c r="I24" s="358"/>
      <c r="J24" s="358"/>
      <c r="K24" s="25"/>
      <c r="L24" s="25"/>
    </row>
    <row r="25" spans="1:12" ht="14.1" customHeight="1">
      <c r="A25" s="21">
        <v>7</v>
      </c>
      <c r="B25" s="359" t="s">
        <v>35</v>
      </c>
      <c r="C25" s="359"/>
      <c r="D25" s="213">
        <v>66470.080000000002</v>
      </c>
      <c r="E25" s="213">
        <v>66361.399999999994</v>
      </c>
      <c r="F25" s="171">
        <f>F26</f>
        <v>79650</v>
      </c>
      <c r="G25" s="172">
        <f t="shared" ref="G25:H25" si="7">G26</f>
        <v>79650</v>
      </c>
      <c r="H25" s="172">
        <f t="shared" si="7"/>
        <v>79650</v>
      </c>
      <c r="I25" s="77">
        <f t="shared" si="3"/>
        <v>99.836497864904018</v>
      </c>
      <c r="J25" s="77">
        <f t="shared" ref="J25" si="8">F25/E25*100</f>
        <v>120.02459260955918</v>
      </c>
      <c r="K25" s="77">
        <f t="shared" ref="K25" si="9">G25/F25*100</f>
        <v>100</v>
      </c>
      <c r="L25" s="77">
        <f t="shared" ref="L25" si="10">H25/G25*100</f>
        <v>100</v>
      </c>
    </row>
    <row r="26" spans="1:12" ht="14.1" customHeight="1">
      <c r="A26" s="18">
        <v>71</v>
      </c>
      <c r="B26" s="354" t="s">
        <v>36</v>
      </c>
      <c r="C26" s="354"/>
      <c r="D26" s="97">
        <v>66470.080000000002</v>
      </c>
      <c r="E26" s="97">
        <v>66361.399999999994</v>
      </c>
      <c r="F26" s="167">
        <f>SUM(F28,F27)</f>
        <v>79650</v>
      </c>
      <c r="G26" s="168">
        <f t="shared" ref="G26:H26" si="11">SUM(G28,G27)</f>
        <v>79650</v>
      </c>
      <c r="H26" s="168">
        <f t="shared" si="11"/>
        <v>79650</v>
      </c>
      <c r="I26" s="19">
        <f t="shared" si="3"/>
        <v>99.836497864904018</v>
      </c>
      <c r="J26" s="19">
        <f t="shared" ref="J26:J28" si="12">F26/E26*100</f>
        <v>120.02459260955918</v>
      </c>
      <c r="K26" s="19">
        <f t="shared" ref="K26:K28" si="13">G26/F26*100</f>
        <v>100</v>
      </c>
      <c r="L26" s="19">
        <f t="shared" ref="L26:L28" si="14">H26/G26*100</f>
        <v>100</v>
      </c>
    </row>
    <row r="27" spans="1:12" ht="14.1" customHeight="1">
      <c r="A27" s="5">
        <v>711</v>
      </c>
      <c r="B27" s="353" t="s">
        <v>176</v>
      </c>
      <c r="C27" s="353"/>
      <c r="D27" s="97">
        <v>66470.080000000002</v>
      </c>
      <c r="E27" s="97">
        <v>66361.399999999994</v>
      </c>
      <c r="F27" s="169">
        <v>79650</v>
      </c>
      <c r="G27" s="170">
        <v>79650</v>
      </c>
      <c r="H27" s="170">
        <v>79650</v>
      </c>
      <c r="I27" s="19">
        <f t="shared" si="3"/>
        <v>99.836497864904018</v>
      </c>
      <c r="J27" s="19">
        <f t="shared" si="12"/>
        <v>120.02459260955918</v>
      </c>
      <c r="K27" s="19">
        <f t="shared" si="13"/>
        <v>100</v>
      </c>
      <c r="L27" s="19">
        <f t="shared" si="14"/>
        <v>100</v>
      </c>
    </row>
    <row r="28" spans="1:12" ht="14.1" customHeight="1">
      <c r="A28" s="5">
        <v>721</v>
      </c>
      <c r="B28" s="353" t="s">
        <v>176</v>
      </c>
      <c r="C28" s="353"/>
      <c r="D28" s="97">
        <v>0</v>
      </c>
      <c r="E28" s="97">
        <v>0</v>
      </c>
      <c r="F28" s="169">
        <v>0</v>
      </c>
      <c r="G28" s="170">
        <v>0</v>
      </c>
      <c r="H28" s="170">
        <v>0</v>
      </c>
      <c r="I28" s="19" t="e">
        <f t="shared" si="3"/>
        <v>#DIV/0!</v>
      </c>
      <c r="J28" s="19" t="e">
        <f t="shared" si="12"/>
        <v>#DIV/0!</v>
      </c>
      <c r="K28" s="19" t="e">
        <f t="shared" si="13"/>
        <v>#DIV/0!</v>
      </c>
      <c r="L28" s="19" t="e">
        <f t="shared" si="14"/>
        <v>#DIV/0!</v>
      </c>
    </row>
    <row r="29" spans="1:12" ht="14.1" customHeight="1">
      <c r="A29" s="21">
        <v>3</v>
      </c>
      <c r="B29" s="359" t="s">
        <v>178</v>
      </c>
      <c r="C29" s="359"/>
      <c r="D29" s="213">
        <v>629275.64</v>
      </c>
      <c r="E29" s="213">
        <v>689494.99</v>
      </c>
      <c r="F29" s="171">
        <f>SUM(F46,F44,F41,F39,F34,F30)</f>
        <v>792400</v>
      </c>
      <c r="G29" s="172">
        <f>SUM(G46,G44,G41,G39,G34,G30)</f>
        <v>792400</v>
      </c>
      <c r="H29" s="172">
        <f>SUM(H46,H44,H41,H39,H34,H30)</f>
        <v>763904</v>
      </c>
      <c r="I29" s="77">
        <f t="shared" si="3"/>
        <v>109.5696299319643</v>
      </c>
      <c r="J29" s="77">
        <f t="shared" ref="J29:J30" si="15">F29/E29*100</f>
        <v>114.9246929263402</v>
      </c>
      <c r="K29" s="77">
        <f t="shared" ref="K29:K30" si="16">G29/F29*100</f>
        <v>100</v>
      </c>
      <c r="L29" s="77">
        <f t="shared" ref="L29:L30" si="17">H29/G29*100</f>
        <v>96.403836446239282</v>
      </c>
    </row>
    <row r="30" spans="1:12" ht="14.1" customHeight="1">
      <c r="A30" s="18">
        <v>31</v>
      </c>
      <c r="B30" s="354" t="s">
        <v>179</v>
      </c>
      <c r="C30" s="354"/>
      <c r="D30" s="212">
        <v>104152.28</v>
      </c>
      <c r="E30" s="212">
        <v>87597.05</v>
      </c>
      <c r="F30" s="167">
        <f>SUM(F31,F32,F33)</f>
        <v>217230</v>
      </c>
      <c r="G30" s="168">
        <f t="shared" ref="G30:H30" si="18">SUM(G31,G32,G33)</f>
        <v>217230</v>
      </c>
      <c r="H30" s="168">
        <f t="shared" si="18"/>
        <v>233084</v>
      </c>
      <c r="I30" s="20">
        <f t="shared" si="3"/>
        <v>84.104783879911224</v>
      </c>
      <c r="J30" s="20">
        <f t="shared" si="15"/>
        <v>247.98780324223247</v>
      </c>
      <c r="K30" s="20">
        <f t="shared" si="16"/>
        <v>100</v>
      </c>
      <c r="L30" s="20">
        <f t="shared" si="17"/>
        <v>107.29825530543664</v>
      </c>
    </row>
    <row r="31" spans="1:12" ht="14.1" customHeight="1">
      <c r="A31" s="22">
        <v>311</v>
      </c>
      <c r="B31" s="355" t="s">
        <v>166</v>
      </c>
      <c r="C31" s="355"/>
      <c r="D31" s="97">
        <v>88204.89</v>
      </c>
      <c r="E31" s="97">
        <v>72997.539999999994</v>
      </c>
      <c r="F31" s="170">
        <f>'Posebni dio'!F34+'Posebni dio'!F74+'Posebni dio'!F440</f>
        <v>183230</v>
      </c>
      <c r="G31" s="170">
        <f>'Posebni dio'!G34+'Posebni dio'!G74+'Posebni dio'!G440</f>
        <v>183230</v>
      </c>
      <c r="H31" s="170">
        <v>199084</v>
      </c>
      <c r="I31" s="19">
        <f t="shared" ref="I31:I50" si="19">E31/D31*100</f>
        <v>82.759062451072722</v>
      </c>
      <c r="J31" s="19">
        <f t="shared" ref="J31:J50" si="20">F31/E31*100</f>
        <v>251.00845864120905</v>
      </c>
      <c r="K31" s="19">
        <f t="shared" ref="K31:K50" si="21">G31/F31*100</f>
        <v>100</v>
      </c>
      <c r="L31" s="19">
        <f t="shared" ref="L31:L50" si="22">H31/G31*100</f>
        <v>108.65251323473231</v>
      </c>
    </row>
    <row r="32" spans="1:12" ht="14.1" customHeight="1">
      <c r="A32" s="5">
        <v>312</v>
      </c>
      <c r="B32" s="353" t="s">
        <v>78</v>
      </c>
      <c r="C32" s="353"/>
      <c r="D32" s="97">
        <v>1393.59</v>
      </c>
      <c r="E32" s="97">
        <v>1327.23</v>
      </c>
      <c r="F32" s="170">
        <f>'Posebni dio'!F35+'Posebni dio'!F75+'Posebni dio'!F441</f>
        <v>9300</v>
      </c>
      <c r="G32" s="170">
        <f>'Posebni dio'!G35+'Posebni dio'!G75+'Posebni dio'!G441</f>
        <v>9300</v>
      </c>
      <c r="H32" s="170">
        <f>'Posebni dio'!H35+'Posebni dio'!H75+'Posebni dio'!H441</f>
        <v>9300</v>
      </c>
      <c r="I32" s="19">
        <f t="shared" si="19"/>
        <v>95.238197748261683</v>
      </c>
      <c r="J32" s="19">
        <f t="shared" si="20"/>
        <v>700.70748852874033</v>
      </c>
      <c r="K32" s="19">
        <f t="shared" si="21"/>
        <v>100</v>
      </c>
      <c r="L32" s="19">
        <f t="shared" si="22"/>
        <v>100</v>
      </c>
    </row>
    <row r="33" spans="1:12" ht="14.1" customHeight="1">
      <c r="A33" s="5">
        <v>313</v>
      </c>
      <c r="B33" s="353" t="s">
        <v>37</v>
      </c>
      <c r="C33" s="353"/>
      <c r="D33" s="97">
        <v>14553.8</v>
      </c>
      <c r="E33" s="97">
        <v>13272.28</v>
      </c>
      <c r="F33" s="170">
        <f>'Posebni dio'!F36+'Posebni dio'!F76+'Posebni dio'!F442</f>
        <v>24700</v>
      </c>
      <c r="G33" s="170">
        <f>'Posebni dio'!G36+'Posebni dio'!G76+'Posebni dio'!G442</f>
        <v>24700</v>
      </c>
      <c r="H33" s="170">
        <f>'Posebni dio'!H36+'Posebni dio'!H76+'Posebni dio'!H442</f>
        <v>24700</v>
      </c>
      <c r="I33" s="19">
        <f t="shared" si="19"/>
        <v>91.194602097046825</v>
      </c>
      <c r="J33" s="19">
        <f t="shared" si="20"/>
        <v>186.10216179887703</v>
      </c>
      <c r="K33" s="19">
        <f t="shared" si="21"/>
        <v>100</v>
      </c>
      <c r="L33" s="19">
        <f t="shared" si="22"/>
        <v>100</v>
      </c>
    </row>
    <row r="34" spans="1:12" ht="14.1" customHeight="1">
      <c r="A34" s="18">
        <v>32</v>
      </c>
      <c r="B34" s="354" t="s">
        <v>180</v>
      </c>
      <c r="C34" s="354"/>
      <c r="D34" s="212">
        <v>358546.04</v>
      </c>
      <c r="E34" s="212">
        <v>385957.93</v>
      </c>
      <c r="F34" s="168">
        <f t="shared" ref="F34" si="23">SUM(F35:F38)</f>
        <v>383750</v>
      </c>
      <c r="G34" s="168">
        <f t="shared" ref="G34:H34" si="24">SUM(G35:G38)</f>
        <v>383750</v>
      </c>
      <c r="H34" s="168">
        <f t="shared" si="24"/>
        <v>383750</v>
      </c>
      <c r="I34" s="20">
        <f t="shared" si="19"/>
        <v>107.64529152239417</v>
      </c>
      <c r="J34" s="20">
        <f t="shared" si="20"/>
        <v>99.427935060176125</v>
      </c>
      <c r="K34" s="20">
        <f t="shared" si="21"/>
        <v>100</v>
      </c>
      <c r="L34" s="20">
        <f t="shared" si="22"/>
        <v>100</v>
      </c>
    </row>
    <row r="35" spans="1:12" ht="14.1" customHeight="1">
      <c r="A35" s="5">
        <v>321</v>
      </c>
      <c r="B35" s="353" t="s">
        <v>79</v>
      </c>
      <c r="C35" s="353"/>
      <c r="D35" s="97">
        <v>5448.83</v>
      </c>
      <c r="E35" s="97">
        <v>1619.22</v>
      </c>
      <c r="F35" s="170">
        <f>'Posebni dio'!F38+'Posebni dio'!F78+'Posebni dio'!F444</f>
        <v>14610</v>
      </c>
      <c r="G35" s="170">
        <f>'Posebni dio'!G38+'Posebni dio'!G78+'Posebni dio'!G444</f>
        <v>14610</v>
      </c>
      <c r="H35" s="170">
        <f>'Posebni dio'!H38+'Posebni dio'!H78+'Posebni dio'!H444</f>
        <v>14610</v>
      </c>
      <c r="I35" s="19">
        <f t="shared" si="19"/>
        <v>29.716838293725445</v>
      </c>
      <c r="J35" s="19">
        <f t="shared" si="20"/>
        <v>902.28628598955061</v>
      </c>
      <c r="K35" s="19">
        <f t="shared" si="21"/>
        <v>100</v>
      </c>
      <c r="L35" s="19">
        <f t="shared" si="22"/>
        <v>100</v>
      </c>
    </row>
    <row r="36" spans="1:12" ht="14.1" customHeight="1">
      <c r="A36" s="5">
        <v>322</v>
      </c>
      <c r="B36" s="353" t="s">
        <v>74</v>
      </c>
      <c r="C36" s="353"/>
      <c r="D36" s="97">
        <v>45146.22</v>
      </c>
      <c r="E36" s="97">
        <v>110558.1</v>
      </c>
      <c r="F36" s="170">
        <f>'Posebni dio'!F39+'Posebni dio'!F55+'Posebni dio'!F79+'Posebni dio'!F112+'Posebni dio'!F119+'Posebni dio'!F127+'Posebni dio'!F144+'Posebni dio'!F150+'Posebni dio'!F233+'Posebni dio'!F279+'Posebni dio'!F340+'Posebni dio'!F357+'Posebni dio'!F389+'Posebni dio'!F445</f>
        <v>65260</v>
      </c>
      <c r="G36" s="170">
        <f>'Posebni dio'!G39+'Posebni dio'!G55+'Posebni dio'!G79+'Posebni dio'!G112+'Posebni dio'!G119+'Posebni dio'!G127+'Posebni dio'!G144+'Posebni dio'!G150+'Posebni dio'!G233+'Posebni dio'!G279+'Posebni dio'!G340+'Posebni dio'!G357+'Posebni dio'!G389+'Posebni dio'!G445</f>
        <v>65260</v>
      </c>
      <c r="H36" s="170">
        <f>'Posebni dio'!H39+'Posebni dio'!H55+'Posebni dio'!H79+'Posebni dio'!H112+'Posebni dio'!H119+'Posebni dio'!H127+'Posebni dio'!H144+'Posebni dio'!H150+'Posebni dio'!H233+'Posebni dio'!H279+'Posebni dio'!H340+'Posebni dio'!H357+'Posebni dio'!H389+'Posebni dio'!H445</f>
        <v>65260</v>
      </c>
      <c r="I36" s="19">
        <f t="shared" si="19"/>
        <v>244.88894086813912</v>
      </c>
      <c r="J36" s="19">
        <f t="shared" si="20"/>
        <v>59.027787199671479</v>
      </c>
      <c r="K36" s="19">
        <f t="shared" si="21"/>
        <v>100</v>
      </c>
      <c r="L36" s="19">
        <f t="shared" si="22"/>
        <v>100</v>
      </c>
    </row>
    <row r="37" spans="1:12" ht="14.1" customHeight="1">
      <c r="A37" s="5">
        <v>323</v>
      </c>
      <c r="B37" s="353" t="s">
        <v>70</v>
      </c>
      <c r="C37" s="353"/>
      <c r="D37" s="97">
        <v>277109.03000000003</v>
      </c>
      <c r="E37" s="97">
        <v>238569.25</v>
      </c>
      <c r="F37" s="170">
        <f>'Posebni dio'!F16+'Posebni dio'!F40+'Posebni dio'!F56+'Posebni dio'!F66+'Posebni dio'!F80+'Posebni dio'!F113+'Posebni dio'!F120+'Posebni dio'!F128+'Posebni dio'!F134+'Posebni dio'!F143+'Posebni dio'!F151+'Posebni dio'!F189+'Posebni dio'!F234+'Posebni dio'!F249+'Posebni dio'!F280+'Posebni dio'!F358+'Posebni dio'!F390+'Posebni dio'!F446</f>
        <v>283980</v>
      </c>
      <c r="G37" s="170">
        <f>'Posebni dio'!G16+'Posebni dio'!G40+'Posebni dio'!G56+'Posebni dio'!G66+'Posebni dio'!G80+'Posebni dio'!G113+'Posebni dio'!G120+'Posebni dio'!G128+'Posebni dio'!G134+'Posebni dio'!G143+'Posebni dio'!G151+'Posebni dio'!G189+'Posebni dio'!G234+'Posebni dio'!G249+'Posebni dio'!G280+'Posebni dio'!G358+'Posebni dio'!G390+'Posebni dio'!G446</f>
        <v>283980</v>
      </c>
      <c r="H37" s="170">
        <f>'Posebni dio'!H16+'Posebni dio'!H40+'Posebni dio'!H56+'Posebni dio'!H66+'Posebni dio'!H80+'Posebni dio'!H113+'Posebni dio'!H120+'Posebni dio'!H128+'Posebni dio'!H134+'Posebni dio'!H143+'Posebni dio'!H151+'Posebni dio'!H189+'Posebni dio'!H234+'Posebni dio'!H249+'Posebni dio'!H280+'Posebni dio'!H358+'Posebni dio'!H390+'Posebni dio'!H446</f>
        <v>283980</v>
      </c>
      <c r="I37" s="19">
        <f t="shared" si="19"/>
        <v>86.092196273791572</v>
      </c>
      <c r="J37" s="19">
        <f t="shared" si="20"/>
        <v>119.03461992691848</v>
      </c>
      <c r="K37" s="19">
        <f t="shared" si="21"/>
        <v>100</v>
      </c>
      <c r="L37" s="19">
        <f t="shared" si="22"/>
        <v>100</v>
      </c>
    </row>
    <row r="38" spans="1:12" ht="14.1" customHeight="1">
      <c r="A38" s="5">
        <v>329</v>
      </c>
      <c r="B38" s="353" t="s">
        <v>167</v>
      </c>
      <c r="C38" s="353"/>
      <c r="D38" s="97">
        <v>30841.96</v>
      </c>
      <c r="E38" s="97">
        <v>35211.360000000001</v>
      </c>
      <c r="F38" s="170">
        <f>'Posebni dio'!F17+'Posebni dio'!F41+'Posebni dio'!F57</f>
        <v>19900</v>
      </c>
      <c r="G38" s="170">
        <f>'Posebni dio'!G17+'Posebni dio'!G41+'Posebni dio'!G57</f>
        <v>19900</v>
      </c>
      <c r="H38" s="170">
        <f>'Posebni dio'!H17+'Posebni dio'!H41+'Posebni dio'!H57</f>
        <v>19900</v>
      </c>
      <c r="I38" s="19">
        <f t="shared" si="19"/>
        <v>114.16706331244836</v>
      </c>
      <c r="J38" s="19">
        <f t="shared" si="20"/>
        <v>56.515851702405129</v>
      </c>
      <c r="K38" s="19">
        <f t="shared" si="21"/>
        <v>100</v>
      </c>
      <c r="L38" s="19">
        <f t="shared" si="22"/>
        <v>100</v>
      </c>
    </row>
    <row r="39" spans="1:12" ht="14.1" customHeight="1">
      <c r="A39" s="18">
        <v>34</v>
      </c>
      <c r="B39" s="354" t="s">
        <v>181</v>
      </c>
      <c r="C39" s="354"/>
      <c r="D39" s="212">
        <v>1719.79</v>
      </c>
      <c r="E39" s="212">
        <v>4247.13</v>
      </c>
      <c r="F39" s="168">
        <f t="shared" ref="F39:H39" si="25">SUM(F40)</f>
        <v>1600</v>
      </c>
      <c r="G39" s="168">
        <f t="shared" si="25"/>
        <v>1600</v>
      </c>
      <c r="H39" s="168">
        <f t="shared" si="25"/>
        <v>1600</v>
      </c>
      <c r="I39" s="20">
        <f t="shared" si="19"/>
        <v>246.95631443373901</v>
      </c>
      <c r="J39" s="20">
        <f t="shared" si="20"/>
        <v>37.672498840393395</v>
      </c>
      <c r="K39" s="20">
        <f t="shared" si="21"/>
        <v>100</v>
      </c>
      <c r="L39" s="20">
        <f t="shared" si="22"/>
        <v>100</v>
      </c>
    </row>
    <row r="40" spans="1:12" ht="14.1" customHeight="1">
      <c r="A40" s="5">
        <v>343</v>
      </c>
      <c r="B40" s="353" t="s">
        <v>182</v>
      </c>
      <c r="C40" s="353"/>
      <c r="D40" s="97">
        <v>1719.79</v>
      </c>
      <c r="E40" s="97">
        <v>4247.13</v>
      </c>
      <c r="F40" s="170">
        <f>'Posebni dio'!F43</f>
        <v>1600</v>
      </c>
      <c r="G40" s="170">
        <f>'Posebni dio'!G43</f>
        <v>1600</v>
      </c>
      <c r="H40" s="170">
        <f>'Posebni dio'!H43</f>
        <v>1600</v>
      </c>
      <c r="I40" s="19">
        <f t="shared" si="19"/>
        <v>246.95631443373901</v>
      </c>
      <c r="J40" s="19">
        <f t="shared" si="20"/>
        <v>37.672498840393395</v>
      </c>
      <c r="K40" s="19">
        <f t="shared" si="21"/>
        <v>100</v>
      </c>
      <c r="L40" s="19">
        <f t="shared" si="22"/>
        <v>100</v>
      </c>
    </row>
    <row r="41" spans="1:12" ht="14.1" customHeight="1">
      <c r="A41" s="23">
        <v>36</v>
      </c>
      <c r="B41" s="360" t="s">
        <v>183</v>
      </c>
      <c r="C41" s="360"/>
      <c r="D41" s="212">
        <v>9470.9599999999991</v>
      </c>
      <c r="E41" s="212">
        <v>47780.21</v>
      </c>
      <c r="F41" s="168">
        <f t="shared" ref="F41" si="26">SUM(F42:F43)</f>
        <v>10900</v>
      </c>
      <c r="G41" s="168">
        <f t="shared" ref="G41:H41" si="27">SUM(G42:G43)</f>
        <v>10900</v>
      </c>
      <c r="H41" s="168">
        <f t="shared" si="27"/>
        <v>10900</v>
      </c>
      <c r="I41" s="20">
        <f t="shared" si="19"/>
        <v>504.49173051095147</v>
      </c>
      <c r="J41" s="20">
        <f t="shared" si="20"/>
        <v>22.812792158092233</v>
      </c>
      <c r="K41" s="20">
        <f t="shared" si="21"/>
        <v>100</v>
      </c>
      <c r="L41" s="20">
        <f t="shared" si="22"/>
        <v>100</v>
      </c>
    </row>
    <row r="42" spans="1:12" ht="14.1" customHeight="1">
      <c r="A42" s="22">
        <v>363</v>
      </c>
      <c r="B42" s="355" t="s">
        <v>93</v>
      </c>
      <c r="C42" s="355"/>
      <c r="D42" s="97">
        <v>2834.82</v>
      </c>
      <c r="E42" s="97">
        <v>47780.21</v>
      </c>
      <c r="F42" s="170">
        <f>'Posebni dio'!F212+'Posebni dio'!F257+'Posebni dio'!F265</f>
        <v>10900</v>
      </c>
      <c r="G42" s="170">
        <f>'Posebni dio'!G212+'Posebni dio'!G257+'Posebni dio'!G265</f>
        <v>10900</v>
      </c>
      <c r="H42" s="170">
        <f>'Posebni dio'!H212+'Posebni dio'!H257+'Posebni dio'!H265</f>
        <v>10900</v>
      </c>
      <c r="I42" s="19">
        <f t="shared" si="19"/>
        <v>1685.4759737831678</v>
      </c>
      <c r="J42" s="19">
        <f t="shared" si="20"/>
        <v>22.812792158092233</v>
      </c>
      <c r="K42" s="19">
        <f t="shared" si="21"/>
        <v>100</v>
      </c>
      <c r="L42" s="19">
        <f t="shared" si="22"/>
        <v>100</v>
      </c>
    </row>
    <row r="43" spans="1:12" ht="14.1" customHeight="1">
      <c r="A43" s="22">
        <v>366</v>
      </c>
      <c r="B43" s="355" t="s">
        <v>190</v>
      </c>
      <c r="C43" s="356"/>
      <c r="D43" s="97">
        <v>6636.14</v>
      </c>
      <c r="E43" s="97">
        <v>0</v>
      </c>
      <c r="F43" s="170">
        <v>0</v>
      </c>
      <c r="G43" s="170">
        <v>0</v>
      </c>
      <c r="H43" s="170">
        <v>0</v>
      </c>
      <c r="I43" s="19">
        <f t="shared" si="19"/>
        <v>0</v>
      </c>
      <c r="J43" s="19" t="e">
        <f t="shared" si="20"/>
        <v>#DIV/0!</v>
      </c>
      <c r="K43" s="19" t="e">
        <f t="shared" si="21"/>
        <v>#DIV/0!</v>
      </c>
      <c r="L43" s="19" t="e">
        <f t="shared" si="22"/>
        <v>#DIV/0!</v>
      </c>
    </row>
    <row r="44" spans="1:12" ht="14.1" customHeight="1">
      <c r="A44" s="18">
        <v>37</v>
      </c>
      <c r="B44" s="354" t="s">
        <v>184</v>
      </c>
      <c r="C44" s="354"/>
      <c r="D44" s="212">
        <v>101192.97</v>
      </c>
      <c r="E44" s="212">
        <v>83615.37</v>
      </c>
      <c r="F44" s="168">
        <f t="shared" ref="F44:H44" si="28">F45</f>
        <v>103550</v>
      </c>
      <c r="G44" s="168">
        <f t="shared" si="28"/>
        <v>103550</v>
      </c>
      <c r="H44" s="168">
        <f t="shared" si="28"/>
        <v>103550</v>
      </c>
      <c r="I44" s="20">
        <f t="shared" si="19"/>
        <v>82.629623381940462</v>
      </c>
      <c r="J44" s="20">
        <f t="shared" si="20"/>
        <v>123.84086801266324</v>
      </c>
      <c r="K44" s="20">
        <f t="shared" si="21"/>
        <v>100</v>
      </c>
      <c r="L44" s="20">
        <f t="shared" si="22"/>
        <v>100</v>
      </c>
    </row>
    <row r="45" spans="1:12" ht="14.1" customHeight="1">
      <c r="A45" s="5">
        <v>372</v>
      </c>
      <c r="B45" s="353" t="s">
        <v>98</v>
      </c>
      <c r="C45" s="353"/>
      <c r="D45" s="97">
        <v>101192.97</v>
      </c>
      <c r="E45" s="97">
        <v>83615.37</v>
      </c>
      <c r="F45" s="170">
        <f>'Posebni dio'!F241+'Posebni dio'!F263+'Posebni dio'!F288+'Posebni dio'!F407+'Posebni dio'!F415+'Posebni dio'!F427+'Posebni dio'!F433</f>
        <v>103550</v>
      </c>
      <c r="G45" s="170">
        <f>'Posebni dio'!G241+'Posebni dio'!G263+'Posebni dio'!G288+'Posebni dio'!G407+'Posebni dio'!G415+'Posebni dio'!G427+'Posebni dio'!G433</f>
        <v>103550</v>
      </c>
      <c r="H45" s="170">
        <f>'Posebni dio'!H241+'Posebni dio'!H263+'Posebni dio'!H288+'Posebni dio'!H407+'Posebni dio'!H415+'Posebni dio'!H427+'Posebni dio'!H433</f>
        <v>103550</v>
      </c>
      <c r="I45" s="19">
        <f t="shared" si="19"/>
        <v>82.629623381940462</v>
      </c>
      <c r="J45" s="19">
        <f t="shared" si="20"/>
        <v>123.84086801266324</v>
      </c>
      <c r="K45" s="19">
        <f t="shared" si="21"/>
        <v>100</v>
      </c>
      <c r="L45" s="19">
        <f t="shared" si="22"/>
        <v>100</v>
      </c>
    </row>
    <row r="46" spans="1:12" ht="14.1" customHeight="1">
      <c r="A46" s="18">
        <v>38</v>
      </c>
      <c r="B46" s="354" t="s">
        <v>38</v>
      </c>
      <c r="C46" s="354"/>
      <c r="D46" s="212">
        <v>54193.599999999999</v>
      </c>
      <c r="E46" s="212">
        <v>80297.3</v>
      </c>
      <c r="F46" s="168">
        <f t="shared" ref="F46" si="29">SUM(F47:F50)</f>
        <v>75370</v>
      </c>
      <c r="G46" s="168">
        <f t="shared" ref="G46:H46" si="30">SUM(G47:G50)</f>
        <v>75370</v>
      </c>
      <c r="H46" s="168">
        <f t="shared" si="30"/>
        <v>31020</v>
      </c>
      <c r="I46" s="20">
        <f t="shared" si="19"/>
        <v>148.16749579286116</v>
      </c>
      <c r="J46" s="20">
        <f t="shared" si="20"/>
        <v>93.863679102535201</v>
      </c>
      <c r="K46" s="20">
        <f t="shared" si="21"/>
        <v>100</v>
      </c>
      <c r="L46" s="20">
        <f t="shared" si="22"/>
        <v>41.15695900225554</v>
      </c>
    </row>
    <row r="47" spans="1:12" ht="14.1" customHeight="1">
      <c r="A47" s="5">
        <v>381</v>
      </c>
      <c r="B47" s="353" t="s">
        <v>39</v>
      </c>
      <c r="C47" s="353"/>
      <c r="D47" s="97">
        <v>54193.599999999999</v>
      </c>
      <c r="E47" s="97">
        <v>80297.3</v>
      </c>
      <c r="F47" s="170">
        <f>'Posebni dio'!F24+'Posebni dio'!F305+'Posebni dio'!F311+'Posebni dio'!F317+'Posebni dio'!F330+'Posebni dio'!F338+'Posebni dio'!F355+'Posebni dio'!F392+'Posebni dio'!F398+'Posebni dio'!F409+'Posebni dio'!F421</f>
        <v>55250</v>
      </c>
      <c r="G47" s="170">
        <f>'Posebni dio'!G24+'Posebni dio'!G305+'Posebni dio'!G311+'Posebni dio'!G317+'Posebni dio'!G330+'Posebni dio'!G338+'Posebni dio'!G355+'Posebni dio'!G392+'Posebni dio'!G398+'Posebni dio'!G409+'Posebni dio'!G421</f>
        <v>55250</v>
      </c>
      <c r="H47" s="170">
        <f>'Posebni dio'!H212+'Posebni dio'!H257+'Posebni dio'!H265</f>
        <v>10900</v>
      </c>
      <c r="I47" s="19">
        <f t="shared" si="19"/>
        <v>148.16749579286116</v>
      </c>
      <c r="J47" s="19">
        <f t="shared" si="20"/>
        <v>68.806796741608991</v>
      </c>
      <c r="K47" s="19">
        <f t="shared" si="21"/>
        <v>100</v>
      </c>
      <c r="L47" s="19">
        <f t="shared" si="22"/>
        <v>19.728506787330318</v>
      </c>
    </row>
    <row r="48" spans="1:12" ht="14.1" customHeight="1">
      <c r="A48" s="5">
        <v>382</v>
      </c>
      <c r="B48" s="353" t="s">
        <v>40</v>
      </c>
      <c r="C48" s="353"/>
      <c r="D48" s="97">
        <v>0</v>
      </c>
      <c r="E48" s="97">
        <v>0</v>
      </c>
      <c r="F48" s="170">
        <f>'Posebni dio'!F324+'Posebni dio'!F364</f>
        <v>17000</v>
      </c>
      <c r="G48" s="170">
        <f>'Posebni dio'!G324+'Posebni dio'!G364</f>
        <v>17000</v>
      </c>
      <c r="H48" s="170">
        <f>'Posebni dio'!H324+'Posebni dio'!H364</f>
        <v>17000</v>
      </c>
      <c r="I48" s="19" t="e">
        <f t="shared" si="19"/>
        <v>#DIV/0!</v>
      </c>
      <c r="J48" s="19" t="e">
        <f t="shared" si="20"/>
        <v>#DIV/0!</v>
      </c>
      <c r="K48" s="19">
        <f t="shared" si="21"/>
        <v>100</v>
      </c>
      <c r="L48" s="19">
        <f t="shared" si="22"/>
        <v>100</v>
      </c>
    </row>
    <row r="49" spans="1:12" ht="14.1" customHeight="1">
      <c r="A49" s="5">
        <v>385</v>
      </c>
      <c r="B49" s="353" t="s">
        <v>41</v>
      </c>
      <c r="C49" s="353"/>
      <c r="D49" s="97">
        <v>0</v>
      </c>
      <c r="E49" s="97">
        <v>0</v>
      </c>
      <c r="F49" s="170">
        <f>'Posebni dio'!F49</f>
        <v>3120</v>
      </c>
      <c r="G49" s="170">
        <f>'Posebni dio'!G49</f>
        <v>3120</v>
      </c>
      <c r="H49" s="170">
        <f>'Posebni dio'!H49</f>
        <v>3120</v>
      </c>
      <c r="I49" s="19" t="e">
        <f t="shared" si="19"/>
        <v>#DIV/0!</v>
      </c>
      <c r="J49" s="19" t="e">
        <f t="shared" si="20"/>
        <v>#DIV/0!</v>
      </c>
      <c r="K49" s="19">
        <f t="shared" si="21"/>
        <v>100</v>
      </c>
      <c r="L49" s="19">
        <f t="shared" si="22"/>
        <v>100</v>
      </c>
    </row>
    <row r="50" spans="1:12" ht="14.1" customHeight="1">
      <c r="A50" s="5">
        <v>386</v>
      </c>
      <c r="B50" s="353" t="s">
        <v>42</v>
      </c>
      <c r="C50" s="353"/>
      <c r="D50" s="97">
        <v>0</v>
      </c>
      <c r="E50" s="97">
        <v>0</v>
      </c>
      <c r="F50" s="170">
        <f>'Posebni dio'!F214</f>
        <v>0</v>
      </c>
      <c r="G50" s="170">
        <f>'Posebni dio'!G214</f>
        <v>0</v>
      </c>
      <c r="H50" s="170">
        <f>'Posebni dio'!H214</f>
        <v>0</v>
      </c>
      <c r="I50" s="19" t="e">
        <f t="shared" si="19"/>
        <v>#DIV/0!</v>
      </c>
      <c r="J50" s="19" t="e">
        <f t="shared" si="20"/>
        <v>#DIV/0!</v>
      </c>
      <c r="K50" s="19" t="e">
        <f t="shared" si="21"/>
        <v>#DIV/0!</v>
      </c>
      <c r="L50" s="19" t="e">
        <f t="shared" si="22"/>
        <v>#DIV/0!</v>
      </c>
    </row>
    <row r="51" spans="1:12" ht="14.1" customHeight="1">
      <c r="A51" s="358" t="s">
        <v>43</v>
      </c>
      <c r="B51" s="358"/>
      <c r="C51" s="358"/>
      <c r="D51" s="358"/>
      <c r="E51" s="358"/>
      <c r="F51" s="358"/>
      <c r="G51" s="358"/>
      <c r="H51" s="358"/>
      <c r="I51" s="358"/>
      <c r="J51" s="358"/>
      <c r="K51" s="25"/>
      <c r="L51" s="25"/>
    </row>
    <row r="52" spans="1:12" ht="14.1" customHeight="1">
      <c r="A52" s="21">
        <v>4</v>
      </c>
      <c r="B52" s="359" t="s">
        <v>44</v>
      </c>
      <c r="C52" s="359"/>
      <c r="D52" s="213">
        <v>309166.71999999997</v>
      </c>
      <c r="E52" s="213">
        <v>1832238.37</v>
      </c>
      <c r="F52" s="171">
        <f>SUM(F53,F58)</f>
        <v>1467200</v>
      </c>
      <c r="G52" s="172">
        <f>SUM(G53,G58)</f>
        <v>1467200</v>
      </c>
      <c r="H52" s="172">
        <f>SUM(H53,H58)</f>
        <v>1467200</v>
      </c>
      <c r="I52" s="77">
        <f t="shared" ref="I52:I59" si="31">E52/D52*100</f>
        <v>592.63764547490757</v>
      </c>
      <c r="J52" s="77">
        <f t="shared" ref="J52:J59" si="32">F52/E52*100</f>
        <v>80.076917066200281</v>
      </c>
      <c r="K52" s="77">
        <f t="shared" ref="K52:K59" si="33">G52/F52*100</f>
        <v>100</v>
      </c>
      <c r="L52" s="77">
        <f t="shared" ref="L52:L59" si="34">H52/G52*100</f>
        <v>100</v>
      </c>
    </row>
    <row r="53" spans="1:12" ht="14.1" customHeight="1">
      <c r="A53" s="18">
        <v>42</v>
      </c>
      <c r="B53" s="354" t="s">
        <v>45</v>
      </c>
      <c r="C53" s="354"/>
      <c r="D53" s="212">
        <v>176782.75</v>
      </c>
      <c r="E53" s="212">
        <v>729975.45</v>
      </c>
      <c r="F53" s="168">
        <f>SUM(F54:F57)</f>
        <v>1267420</v>
      </c>
      <c r="G53" s="168">
        <f t="shared" ref="G53:H53" si="35">SUM(G54:G57)</f>
        <v>1267420</v>
      </c>
      <c r="H53" s="168">
        <f t="shared" si="35"/>
        <v>1267420</v>
      </c>
      <c r="I53" s="20">
        <f t="shared" si="31"/>
        <v>412.92232980876247</v>
      </c>
      <c r="J53" s="20">
        <f t="shared" si="32"/>
        <v>173.62501711530163</v>
      </c>
      <c r="K53" s="20">
        <f t="shared" si="33"/>
        <v>100</v>
      </c>
      <c r="L53" s="20">
        <f t="shared" si="34"/>
        <v>100</v>
      </c>
    </row>
    <row r="54" spans="1:12" ht="14.1" customHeight="1">
      <c r="A54" s="5">
        <v>421</v>
      </c>
      <c r="B54" s="353" t="s">
        <v>46</v>
      </c>
      <c r="C54" s="353"/>
      <c r="D54" s="97">
        <v>78900.509999999995</v>
      </c>
      <c r="E54" s="97">
        <v>696794.74</v>
      </c>
      <c r="F54" s="170">
        <f>'Posebni dio'!F161+'Posebni dio'!F170+'Posebni dio'!F180+'Posebni dio'!F192+'Posebni dio'!F201+'Posebni dio'!F223+'Posebni dio'!F295+'Posebni dio'!F272+'Posebni dio'!F370+'Posebni dio'!F377</f>
        <v>1220250</v>
      </c>
      <c r="G54" s="170">
        <f>'Posebni dio'!G161+'Posebni dio'!G170+'Posebni dio'!G180+'Posebni dio'!G192+'Posebni dio'!G201+'Posebni dio'!G223+'Posebni dio'!G295+'Posebni dio'!G272+'Posebni dio'!G370+'Posebni dio'!G377</f>
        <v>1220250</v>
      </c>
      <c r="H54" s="170">
        <f>'Posebni dio'!H161+'Posebni dio'!H170+'Posebni dio'!H180+'Posebni dio'!H192+'Posebni dio'!H201+'Posebni dio'!H223+'Posebni dio'!H295+'Posebni dio'!H272+'Posebni dio'!H370+'Posebni dio'!H377</f>
        <v>1220250</v>
      </c>
      <c r="I54" s="19">
        <f t="shared" si="31"/>
        <v>883.13084414790217</v>
      </c>
      <c r="J54" s="19">
        <f t="shared" si="32"/>
        <v>175.12330819259628</v>
      </c>
      <c r="K54" s="19">
        <f t="shared" si="33"/>
        <v>100</v>
      </c>
      <c r="L54" s="19">
        <f t="shared" si="34"/>
        <v>100</v>
      </c>
    </row>
    <row r="55" spans="1:12" ht="14.1" customHeight="1">
      <c r="A55" s="5">
        <v>422</v>
      </c>
      <c r="B55" s="353" t="s">
        <v>47</v>
      </c>
      <c r="C55" s="353"/>
      <c r="D55" s="97">
        <v>61034.6</v>
      </c>
      <c r="E55" s="97">
        <v>19908.419999999998</v>
      </c>
      <c r="F55" s="170">
        <f>'Posebni dio'!F83+'Posebni dio'!F90+'Posebni dio'!F101+'Posebni dio'!F137+'Posebni dio'!F163+'Posebni dio'!F171+'Posebni dio'!F181+'Posebni dio'!F209+'Posebni dio'!F273</f>
        <v>21920</v>
      </c>
      <c r="G55" s="170">
        <f>'Posebni dio'!G83+'Posebni dio'!G90+'Posebni dio'!G101+'Posebni dio'!G137+'Posebni dio'!G163+'Posebni dio'!G171+'Posebni dio'!G181+'Posebni dio'!G209+'Posebni dio'!G273</f>
        <v>21920</v>
      </c>
      <c r="H55" s="170">
        <f>'Posebni dio'!H83+'Posebni dio'!H90+'Posebni dio'!H101+'Posebni dio'!H137+'Posebni dio'!H163+'Posebni dio'!H171+'Posebni dio'!H181+'Posebni dio'!H209+'Posebni dio'!H273</f>
        <v>21920</v>
      </c>
      <c r="I55" s="19">
        <f t="shared" si="31"/>
        <v>32.618252597706871</v>
      </c>
      <c r="J55" s="19">
        <f t="shared" si="32"/>
        <v>110.10416698060419</v>
      </c>
      <c r="K55" s="19">
        <f t="shared" si="33"/>
        <v>100</v>
      </c>
      <c r="L55" s="19">
        <f t="shared" si="34"/>
        <v>100</v>
      </c>
    </row>
    <row r="56" spans="1:12" ht="14.1" customHeight="1">
      <c r="A56" s="5">
        <v>423</v>
      </c>
      <c r="B56" s="353" t="s">
        <v>191</v>
      </c>
      <c r="C56" s="357"/>
      <c r="D56" s="97">
        <v>36847.629999999997</v>
      </c>
      <c r="E56" s="97">
        <v>0</v>
      </c>
      <c r="F56" s="169">
        <f>'Posebni dio'!F91+'Posebni dio'!F84</f>
        <v>0</v>
      </c>
      <c r="G56" s="170">
        <f>'Posebni dio'!G91+'Posebni dio'!G84</f>
        <v>0</v>
      </c>
      <c r="H56" s="170">
        <f>'Posebni dio'!H91+'Posebni dio'!H84</f>
        <v>0</v>
      </c>
      <c r="I56" s="19">
        <f t="shared" si="31"/>
        <v>0</v>
      </c>
      <c r="J56" s="19" t="e">
        <f t="shared" si="32"/>
        <v>#DIV/0!</v>
      </c>
      <c r="K56" s="19" t="e">
        <f t="shared" si="33"/>
        <v>#DIV/0!</v>
      </c>
      <c r="L56" s="19" t="e">
        <f t="shared" si="34"/>
        <v>#DIV/0!</v>
      </c>
    </row>
    <row r="57" spans="1:12" ht="14.1" customHeight="1">
      <c r="A57" s="5">
        <v>426</v>
      </c>
      <c r="B57" s="353" t="s">
        <v>48</v>
      </c>
      <c r="C57" s="353"/>
      <c r="D57" s="97">
        <v>0</v>
      </c>
      <c r="E57" s="97">
        <v>13272.28</v>
      </c>
      <c r="F57" s="170">
        <f>'Posebni dio'!F92+'Posebni dio'!F102+'Posebni dio'!F162+'Posebni dio'!F193+'Posebni dio'!F224+'Posebni dio'!F383+'Posebni dio'!F454</f>
        <v>25250</v>
      </c>
      <c r="G57" s="170">
        <f>'Posebni dio'!G92+'Posebni dio'!G102+'Posebni dio'!G162+'Posebni dio'!G193+'Posebni dio'!G224+'Posebni dio'!G383+'Posebni dio'!G454</f>
        <v>25250</v>
      </c>
      <c r="H57" s="170">
        <f>'Posebni dio'!H92+'Posebni dio'!H102+'Posebni dio'!H162+'Posebni dio'!H193+'Posebni dio'!H224+'Posebni dio'!H383+'Posebni dio'!H454</f>
        <v>25250</v>
      </c>
      <c r="I57" s="19" t="e">
        <f t="shared" si="31"/>
        <v>#DIV/0!</v>
      </c>
      <c r="J57" s="19">
        <f t="shared" si="32"/>
        <v>190.24613706160508</v>
      </c>
      <c r="K57" s="19">
        <f t="shared" si="33"/>
        <v>100</v>
      </c>
      <c r="L57" s="19">
        <f t="shared" si="34"/>
        <v>100</v>
      </c>
    </row>
    <row r="58" spans="1:12" ht="14.1" customHeight="1">
      <c r="A58" s="18">
        <v>45</v>
      </c>
      <c r="B58" s="354" t="s">
        <v>49</v>
      </c>
      <c r="C58" s="354"/>
      <c r="D58" s="97">
        <v>132383.98000000001</v>
      </c>
      <c r="E58" s="97">
        <v>1102262.92</v>
      </c>
      <c r="F58" s="168">
        <f t="shared" ref="F58:H58" si="36">SUM(F59)</f>
        <v>199780</v>
      </c>
      <c r="G58" s="168">
        <f t="shared" si="36"/>
        <v>199780</v>
      </c>
      <c r="H58" s="168">
        <f t="shared" si="36"/>
        <v>199780</v>
      </c>
      <c r="I58" s="20">
        <f t="shared" si="31"/>
        <v>832.62560923157002</v>
      </c>
      <c r="J58" s="20">
        <f t="shared" si="32"/>
        <v>18.124532393777702</v>
      </c>
      <c r="K58" s="20">
        <f t="shared" si="33"/>
        <v>100</v>
      </c>
      <c r="L58" s="20">
        <f t="shared" si="34"/>
        <v>100</v>
      </c>
    </row>
    <row r="59" spans="1:12" ht="14.1" customHeight="1">
      <c r="A59" s="5">
        <v>451</v>
      </c>
      <c r="B59" s="353" t="s">
        <v>50</v>
      </c>
      <c r="C59" s="353"/>
      <c r="D59" s="97">
        <v>132383.98000000001</v>
      </c>
      <c r="E59" s="97">
        <v>1102262.92</v>
      </c>
      <c r="F59" s="170">
        <f>'Posebni dio'!F60+'Posebni dio'!F99+'Posebni dio'!F173+'Posebni dio'!F226+'Posebni dio'!F297+'Posebni dio'!F347</f>
        <v>199780</v>
      </c>
      <c r="G59" s="170">
        <f>'Posebni dio'!G60+'Posebni dio'!G99+'Posebni dio'!G173+'Posebni dio'!G226+'Posebni dio'!G297+'Posebni dio'!G347</f>
        <v>199780</v>
      </c>
      <c r="H59" s="170">
        <f>'Posebni dio'!H60+'Posebni dio'!H99+'Posebni dio'!H173+'Posebni dio'!H226+'Posebni dio'!H297+'Posebni dio'!H347</f>
        <v>199780</v>
      </c>
      <c r="I59" s="19">
        <f t="shared" si="31"/>
        <v>832.62560923157002</v>
      </c>
      <c r="J59" s="19">
        <f t="shared" si="32"/>
        <v>18.124532393777702</v>
      </c>
      <c r="K59" s="19">
        <f t="shared" si="33"/>
        <v>100</v>
      </c>
      <c r="L59" s="19">
        <f t="shared" si="34"/>
        <v>100</v>
      </c>
    </row>
  </sheetData>
  <mergeCells count="57">
    <mergeCell ref="B13:C13"/>
    <mergeCell ref="A2:J2"/>
    <mergeCell ref="A4:C4"/>
    <mergeCell ref="B5:C5"/>
    <mergeCell ref="A6:J6"/>
    <mergeCell ref="B7:C7"/>
    <mergeCell ref="B8:C8"/>
    <mergeCell ref="B9:C9"/>
    <mergeCell ref="B10:C10"/>
    <mergeCell ref="B11:C11"/>
    <mergeCell ref="B12:C12"/>
    <mergeCell ref="B25:C25"/>
    <mergeCell ref="B14:C14"/>
    <mergeCell ref="B15:C15"/>
    <mergeCell ref="B16:C16"/>
    <mergeCell ref="B17:C17"/>
    <mergeCell ref="B18:C18"/>
    <mergeCell ref="B19:C19"/>
    <mergeCell ref="B20:C20"/>
    <mergeCell ref="B21:C21"/>
    <mergeCell ref="B22:C22"/>
    <mergeCell ref="B23:C23"/>
    <mergeCell ref="A24:J24"/>
    <mergeCell ref="B36:C36"/>
    <mergeCell ref="B26:C26"/>
    <mergeCell ref="B27:C27"/>
    <mergeCell ref="B28:C28"/>
    <mergeCell ref="B29:C29"/>
    <mergeCell ref="B30:C30"/>
    <mergeCell ref="B31:C31"/>
    <mergeCell ref="B32:C32"/>
    <mergeCell ref="B33:C33"/>
    <mergeCell ref="B34:C34"/>
    <mergeCell ref="B35:C35"/>
    <mergeCell ref="B49:C49"/>
    <mergeCell ref="B37:C37"/>
    <mergeCell ref="B38:C38"/>
    <mergeCell ref="B39:C39"/>
    <mergeCell ref="B40:C40"/>
    <mergeCell ref="B41:C41"/>
    <mergeCell ref="B42:C42"/>
    <mergeCell ref="B57:C57"/>
    <mergeCell ref="B58:C58"/>
    <mergeCell ref="B59:C59"/>
    <mergeCell ref="B43:C43"/>
    <mergeCell ref="B56:C56"/>
    <mergeCell ref="B50:C50"/>
    <mergeCell ref="A51:J51"/>
    <mergeCell ref="B52:C52"/>
    <mergeCell ref="B53:C53"/>
    <mergeCell ref="B54:C54"/>
    <mergeCell ref="B55:C55"/>
    <mergeCell ref="B44:C44"/>
    <mergeCell ref="B45:C45"/>
    <mergeCell ref="B46:C46"/>
    <mergeCell ref="B47:C47"/>
    <mergeCell ref="B48:C48"/>
  </mergeCells>
  <pageMargins left="0.70000000000000007" right="0.70000000000000007" top="1.1437007874015745" bottom="1.1437007874015745" header="0.74999999999999989" footer="0.74999999999999989"/>
  <pageSetup paperSize="9" fitToWidth="0" fitToHeight="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P494"/>
  <sheetViews>
    <sheetView topLeftCell="A401" workbookViewId="0">
      <selection activeCell="C491" sqref="C491"/>
    </sheetView>
  </sheetViews>
  <sheetFormatPr defaultRowHeight="12" customHeight="1"/>
  <cols>
    <col min="1" max="1" width="8.5" style="68" customWidth="1"/>
    <col min="2" max="2" width="3.3984375" style="68" customWidth="1"/>
    <col min="3" max="3" width="34.5" style="68" customWidth="1"/>
    <col min="4" max="4" width="11.3984375" style="71" customWidth="1"/>
    <col min="5" max="5" width="11.09765625" style="71" customWidth="1"/>
    <col min="6" max="6" width="12.09765625" style="223" customWidth="1"/>
    <col min="7" max="7" width="10" style="142" customWidth="1"/>
    <col min="8" max="8" width="10.59765625" style="142" customWidth="1"/>
    <col min="9" max="9" width="3.8984375" style="209" customWidth="1"/>
    <col min="10" max="10" width="3.59765625" style="209" customWidth="1"/>
    <col min="11" max="11" width="5" style="209" customWidth="1"/>
    <col min="12" max="12" width="3.8984375" style="209" customWidth="1"/>
    <col min="13" max="1026" width="8.09765625" customWidth="1"/>
  </cols>
  <sheetData>
    <row r="1" spans="1:16" ht="12" customHeight="1">
      <c r="A1" s="26"/>
      <c r="B1" s="27" t="s">
        <v>51</v>
      </c>
      <c r="C1" s="28"/>
      <c r="F1" s="222"/>
      <c r="G1" s="69"/>
      <c r="H1" s="69"/>
      <c r="I1" s="175"/>
      <c r="J1" s="175"/>
      <c r="K1" s="175"/>
      <c r="L1" s="175"/>
    </row>
    <row r="2" spans="1:16" ht="12" customHeight="1">
      <c r="A2" s="26"/>
      <c r="B2" s="29" t="s">
        <v>52</v>
      </c>
      <c r="C2" s="30"/>
      <c r="G2" s="104"/>
      <c r="H2" s="69"/>
      <c r="I2" s="175"/>
      <c r="J2" s="175"/>
      <c r="K2" s="175"/>
      <c r="L2" s="175"/>
    </row>
    <row r="3" spans="1:16" ht="28.2" customHeight="1">
      <c r="A3" s="26"/>
      <c r="B3" s="421" t="s">
        <v>53</v>
      </c>
      <c r="C3" s="421"/>
      <c r="F3" s="222"/>
      <c r="G3" s="69"/>
      <c r="H3" s="69"/>
      <c r="I3" s="175"/>
      <c r="J3" s="175"/>
      <c r="K3" s="175"/>
      <c r="L3" s="175"/>
    </row>
    <row r="4" spans="1:16" ht="32.4" customHeight="1">
      <c r="A4" s="343" t="s">
        <v>54</v>
      </c>
      <c r="B4" s="343"/>
      <c r="C4" s="343"/>
      <c r="D4" s="343"/>
      <c r="E4" s="343"/>
      <c r="F4" s="343"/>
      <c r="G4" s="343"/>
      <c r="H4" s="343"/>
      <c r="I4" s="343"/>
      <c r="J4" s="343"/>
      <c r="K4" s="343"/>
      <c r="L4" s="343"/>
      <c r="M4" s="343"/>
      <c r="N4" s="343"/>
      <c r="O4" s="343"/>
      <c r="P4" s="343"/>
    </row>
    <row r="5" spans="1:16" ht="41.25" customHeight="1">
      <c r="A5" s="31"/>
      <c r="B5" s="32" t="s">
        <v>55</v>
      </c>
      <c r="C5" s="33" t="s">
        <v>56</v>
      </c>
      <c r="D5" s="262" t="s">
        <v>57</v>
      </c>
      <c r="E5" s="262" t="s">
        <v>58</v>
      </c>
      <c r="F5" s="224" t="s">
        <v>177</v>
      </c>
      <c r="G5" s="105" t="s">
        <v>288</v>
      </c>
      <c r="H5" s="106" t="s">
        <v>289</v>
      </c>
      <c r="I5" s="176" t="s">
        <v>291</v>
      </c>
      <c r="J5" s="176" t="s">
        <v>290</v>
      </c>
      <c r="K5" s="176" t="s">
        <v>292</v>
      </c>
      <c r="L5" s="176" t="s">
        <v>293</v>
      </c>
    </row>
    <row r="6" spans="1:16" ht="12" customHeight="1">
      <c r="A6" s="34"/>
      <c r="B6" s="34"/>
      <c r="C6" s="34"/>
      <c r="D6" s="263" t="s">
        <v>152</v>
      </c>
      <c r="E6" s="263" t="s">
        <v>153</v>
      </c>
      <c r="F6" s="225" t="s">
        <v>154</v>
      </c>
      <c r="G6" s="107" t="s">
        <v>59</v>
      </c>
      <c r="H6" s="108" t="s">
        <v>60</v>
      </c>
      <c r="I6" s="177" t="s">
        <v>155</v>
      </c>
      <c r="J6" s="177" t="s">
        <v>156</v>
      </c>
      <c r="K6" s="177">
        <v>8</v>
      </c>
      <c r="L6" s="177">
        <v>9</v>
      </c>
    </row>
    <row r="7" spans="1:16" ht="12" customHeight="1">
      <c r="A7" s="422" t="s">
        <v>61</v>
      </c>
      <c r="B7" s="422"/>
      <c r="C7" s="422"/>
      <c r="D7" s="264">
        <v>938422.36</v>
      </c>
      <c r="E7" s="265">
        <f t="shared" ref="E7" si="0">SUM(E8+E25)</f>
        <v>2521733.36</v>
      </c>
      <c r="F7" s="226">
        <f>SUM(F8+F25)</f>
        <v>2259600</v>
      </c>
      <c r="G7" s="109">
        <f>SUM(G8+G25)</f>
        <v>2259600</v>
      </c>
      <c r="H7" s="109">
        <f>SUM(H8+H25)</f>
        <v>2259600</v>
      </c>
      <c r="I7" s="178">
        <f>E7/D7*100</f>
        <v>268.72051087955748</v>
      </c>
      <c r="J7" s="178">
        <f t="shared" ref="J7:L22" si="1">F7/E7*100</f>
        <v>89.605032627240178</v>
      </c>
      <c r="K7" s="178">
        <f t="shared" si="1"/>
        <v>100</v>
      </c>
      <c r="L7" s="178">
        <f t="shared" si="1"/>
        <v>100</v>
      </c>
    </row>
    <row r="8" spans="1:16" ht="12" customHeight="1">
      <c r="A8" s="423" t="s">
        <v>62</v>
      </c>
      <c r="B8" s="423"/>
      <c r="C8" s="423"/>
      <c r="D8" s="266">
        <f t="shared" ref="D8:E8" si="2">D9</f>
        <v>14763.199999999999</v>
      </c>
      <c r="E8" s="267">
        <f t="shared" si="2"/>
        <v>27938.149999999998</v>
      </c>
      <c r="F8" s="227">
        <f>F9</f>
        <v>10400</v>
      </c>
      <c r="G8" s="110">
        <f>G9</f>
        <v>10400</v>
      </c>
      <c r="H8" s="110">
        <f>H9</f>
        <v>10400</v>
      </c>
      <c r="I8" s="179">
        <f t="shared" ref="I8:I71" si="3">E8/D8*100</f>
        <v>189.24183103934106</v>
      </c>
      <c r="J8" s="179">
        <f t="shared" si="1"/>
        <v>37.225084696016026</v>
      </c>
      <c r="K8" s="179">
        <f t="shared" si="1"/>
        <v>100</v>
      </c>
      <c r="L8" s="179">
        <f t="shared" si="1"/>
        <v>100</v>
      </c>
    </row>
    <row r="9" spans="1:16" ht="12" customHeight="1">
      <c r="A9" s="408" t="s">
        <v>63</v>
      </c>
      <c r="B9" s="408"/>
      <c r="C9" s="408"/>
      <c r="D9" s="268">
        <f t="shared" ref="D9:E9" si="4">SUM(D10,D18)</f>
        <v>14763.199999999999</v>
      </c>
      <c r="E9" s="269">
        <f t="shared" si="4"/>
        <v>27938.149999999998</v>
      </c>
      <c r="F9" s="228">
        <f>SUM(F10,F18)</f>
        <v>10400</v>
      </c>
      <c r="G9" s="111">
        <f>SUM(G10,G18)</f>
        <v>10400</v>
      </c>
      <c r="H9" s="111">
        <f>SUM(H10,H18)</f>
        <v>10400</v>
      </c>
      <c r="I9" s="180">
        <f t="shared" si="3"/>
        <v>189.24183103934106</v>
      </c>
      <c r="J9" s="180">
        <f t="shared" si="1"/>
        <v>37.225084696016026</v>
      </c>
      <c r="K9" s="180">
        <f t="shared" si="1"/>
        <v>100</v>
      </c>
      <c r="L9" s="180">
        <f t="shared" si="1"/>
        <v>100</v>
      </c>
    </row>
    <row r="10" spans="1:16" ht="10.5" customHeight="1">
      <c r="A10" s="396" t="s">
        <v>64</v>
      </c>
      <c r="B10" s="396"/>
      <c r="C10" s="396"/>
      <c r="D10" s="270">
        <f>SUM(D11)</f>
        <v>13777.189999999999</v>
      </c>
      <c r="E10" s="271">
        <f t="shared" ref="E10" si="5">SUM(E11)</f>
        <v>26610.92</v>
      </c>
      <c r="F10" s="229">
        <f>SUM(F11)</f>
        <v>8700</v>
      </c>
      <c r="G10" s="112">
        <f>SUM(G11)</f>
        <v>8700</v>
      </c>
      <c r="H10" s="112">
        <f>SUM(H11)</f>
        <v>8700</v>
      </c>
      <c r="I10" s="181">
        <f t="shared" si="3"/>
        <v>193.15201430770716</v>
      </c>
      <c r="J10" s="181">
        <f t="shared" si="1"/>
        <v>32.693345438639476</v>
      </c>
      <c r="K10" s="181">
        <f t="shared" si="1"/>
        <v>100</v>
      </c>
      <c r="L10" s="181">
        <f t="shared" si="1"/>
        <v>100</v>
      </c>
    </row>
    <row r="11" spans="1:16" ht="12" customHeight="1">
      <c r="A11" s="382" t="s">
        <v>65</v>
      </c>
      <c r="B11" s="382"/>
      <c r="C11" s="382"/>
      <c r="D11" s="272">
        <f t="shared" ref="D11:D14" si="6">D12</f>
        <v>13777.189999999999</v>
      </c>
      <c r="E11" s="273">
        <f t="shared" ref="E11:E14" si="7">E12</f>
        <v>26610.92</v>
      </c>
      <c r="F11" s="230">
        <f t="shared" ref="F11:H14" si="8">F12</f>
        <v>8700</v>
      </c>
      <c r="G11" s="113">
        <f t="shared" si="8"/>
        <v>8700</v>
      </c>
      <c r="H11" s="113">
        <f t="shared" si="8"/>
        <v>8700</v>
      </c>
      <c r="I11" s="182">
        <f t="shared" si="3"/>
        <v>193.15201430770716</v>
      </c>
      <c r="J11" s="182">
        <f t="shared" si="1"/>
        <v>32.693345438639476</v>
      </c>
      <c r="K11" s="182">
        <f t="shared" si="1"/>
        <v>100</v>
      </c>
      <c r="L11" s="182">
        <f t="shared" si="1"/>
        <v>100</v>
      </c>
    </row>
    <row r="12" spans="1:16" ht="12" customHeight="1">
      <c r="A12" s="389" t="s">
        <v>66</v>
      </c>
      <c r="B12" s="389"/>
      <c r="C12" s="389"/>
      <c r="D12" s="274">
        <f t="shared" si="6"/>
        <v>13777.189999999999</v>
      </c>
      <c r="E12" s="275">
        <f t="shared" si="7"/>
        <v>26610.92</v>
      </c>
      <c r="F12" s="231">
        <f t="shared" si="8"/>
        <v>8700</v>
      </c>
      <c r="G12" s="114">
        <f t="shared" si="8"/>
        <v>8700</v>
      </c>
      <c r="H12" s="114">
        <f t="shared" si="8"/>
        <v>8700</v>
      </c>
      <c r="I12" s="183">
        <f t="shared" si="3"/>
        <v>193.15201430770716</v>
      </c>
      <c r="J12" s="183">
        <f t="shared" si="1"/>
        <v>32.693345438639476</v>
      </c>
      <c r="K12" s="183">
        <f t="shared" si="1"/>
        <v>100</v>
      </c>
      <c r="L12" s="183">
        <f t="shared" si="1"/>
        <v>100</v>
      </c>
    </row>
    <row r="13" spans="1:16" ht="12" customHeight="1">
      <c r="A13" s="399" t="s">
        <v>67</v>
      </c>
      <c r="B13" s="399"/>
      <c r="C13" s="399"/>
      <c r="D13" s="276">
        <f t="shared" si="6"/>
        <v>13777.189999999999</v>
      </c>
      <c r="E13" s="277">
        <f t="shared" si="7"/>
        <v>26610.92</v>
      </c>
      <c r="F13" s="232">
        <f t="shared" si="8"/>
        <v>8700</v>
      </c>
      <c r="G13" s="115">
        <f t="shared" si="8"/>
        <v>8700</v>
      </c>
      <c r="H13" s="115">
        <f t="shared" si="8"/>
        <v>8700</v>
      </c>
      <c r="I13" s="184">
        <f t="shared" si="3"/>
        <v>193.15201430770716</v>
      </c>
      <c r="J13" s="184">
        <f t="shared" si="1"/>
        <v>32.693345438639476</v>
      </c>
      <c r="K13" s="184">
        <f t="shared" si="1"/>
        <v>100</v>
      </c>
      <c r="L13" s="184">
        <f t="shared" si="1"/>
        <v>100</v>
      </c>
    </row>
    <row r="14" spans="1:16" ht="12" customHeight="1">
      <c r="A14" s="26"/>
      <c r="B14" s="35">
        <v>3</v>
      </c>
      <c r="C14" s="36" t="s">
        <v>68</v>
      </c>
      <c r="D14" s="268">
        <f t="shared" si="6"/>
        <v>13777.189999999999</v>
      </c>
      <c r="E14" s="269">
        <f t="shared" si="7"/>
        <v>26610.92</v>
      </c>
      <c r="F14" s="228">
        <f t="shared" si="8"/>
        <v>8700</v>
      </c>
      <c r="G14" s="111">
        <f t="shared" si="8"/>
        <v>8700</v>
      </c>
      <c r="H14" s="111">
        <f t="shared" si="8"/>
        <v>8700</v>
      </c>
      <c r="I14" s="180">
        <f t="shared" si="3"/>
        <v>193.15201430770716</v>
      </c>
      <c r="J14" s="180">
        <f t="shared" si="1"/>
        <v>32.693345438639476</v>
      </c>
      <c r="K14" s="180">
        <f t="shared" si="1"/>
        <v>100</v>
      </c>
      <c r="L14" s="180">
        <f t="shared" si="1"/>
        <v>100</v>
      </c>
    </row>
    <row r="15" spans="1:16" ht="12" customHeight="1">
      <c r="A15" s="26"/>
      <c r="B15" s="35">
        <v>32</v>
      </c>
      <c r="C15" s="36" t="s">
        <v>69</v>
      </c>
      <c r="D15" s="278">
        <f t="shared" ref="D15:E15" si="9">SUM(D16:D17)</f>
        <v>13777.189999999999</v>
      </c>
      <c r="E15" s="279">
        <f t="shared" si="9"/>
        <v>26610.92</v>
      </c>
      <c r="F15" s="233">
        <f>SUM(F16:F17)</f>
        <v>8700</v>
      </c>
      <c r="G15" s="116">
        <f>SUM(G16:G17)</f>
        <v>8700</v>
      </c>
      <c r="H15" s="116">
        <f>SUM(H16:H17)</f>
        <v>8700</v>
      </c>
      <c r="I15" s="180">
        <f t="shared" si="3"/>
        <v>193.15201430770716</v>
      </c>
      <c r="J15" s="180">
        <f t="shared" si="1"/>
        <v>32.693345438639476</v>
      </c>
      <c r="K15" s="180">
        <f t="shared" si="1"/>
        <v>100</v>
      </c>
      <c r="L15" s="180">
        <f t="shared" si="1"/>
        <v>100</v>
      </c>
    </row>
    <row r="16" spans="1:16" ht="12" customHeight="1">
      <c r="A16" s="26"/>
      <c r="B16" s="37">
        <v>323</v>
      </c>
      <c r="C16" s="38" t="s">
        <v>70</v>
      </c>
      <c r="D16" s="97">
        <v>3139.56</v>
      </c>
      <c r="E16" s="97">
        <v>6702.5</v>
      </c>
      <c r="F16" s="234">
        <v>3350</v>
      </c>
      <c r="G16" s="117">
        <f>F16</f>
        <v>3350</v>
      </c>
      <c r="H16" s="117">
        <f>G16</f>
        <v>3350</v>
      </c>
      <c r="I16" s="185">
        <f t="shared" si="3"/>
        <v>213.48532915440379</v>
      </c>
      <c r="J16" s="185">
        <f t="shared" si="1"/>
        <v>49.981350242446851</v>
      </c>
      <c r="K16" s="185">
        <f t="shared" si="1"/>
        <v>100</v>
      </c>
      <c r="L16" s="185">
        <f t="shared" si="1"/>
        <v>100</v>
      </c>
    </row>
    <row r="17" spans="1:12" ht="12" customHeight="1">
      <c r="A17" s="26"/>
      <c r="B17" s="37">
        <v>329</v>
      </c>
      <c r="C17" s="39" t="s">
        <v>71</v>
      </c>
      <c r="D17" s="97">
        <v>10637.63</v>
      </c>
      <c r="E17" s="97">
        <v>19908.419999999998</v>
      </c>
      <c r="F17" s="234">
        <v>5350</v>
      </c>
      <c r="G17" s="117">
        <f>F17</f>
        <v>5350</v>
      </c>
      <c r="H17" s="117">
        <f>G17</f>
        <v>5350</v>
      </c>
      <c r="I17" s="180">
        <f t="shared" si="3"/>
        <v>187.1508973333346</v>
      </c>
      <c r="J17" s="180">
        <f t="shared" si="1"/>
        <v>26.873051703751482</v>
      </c>
      <c r="K17" s="180">
        <f t="shared" si="1"/>
        <v>100</v>
      </c>
      <c r="L17" s="180">
        <f t="shared" si="1"/>
        <v>100</v>
      </c>
    </row>
    <row r="18" spans="1:12" ht="12" customHeight="1">
      <c r="A18" s="396" t="s">
        <v>157</v>
      </c>
      <c r="B18" s="396"/>
      <c r="C18" s="396"/>
      <c r="D18" s="270">
        <f t="shared" ref="D18:D22" si="10">D19</f>
        <v>986.01</v>
      </c>
      <c r="E18" s="271">
        <f t="shared" ref="E18:E22" si="11">E19</f>
        <v>1327.23</v>
      </c>
      <c r="F18" s="229">
        <f t="shared" ref="F18:H21" si="12">F19</f>
        <v>1700</v>
      </c>
      <c r="G18" s="112">
        <f t="shared" si="12"/>
        <v>1700</v>
      </c>
      <c r="H18" s="112">
        <f t="shared" si="12"/>
        <v>1700</v>
      </c>
      <c r="I18" s="181">
        <f t="shared" si="3"/>
        <v>134.60613989716128</v>
      </c>
      <c r="J18" s="181">
        <f t="shared" si="1"/>
        <v>128.08631510740415</v>
      </c>
      <c r="K18" s="181">
        <f t="shared" si="1"/>
        <v>100</v>
      </c>
      <c r="L18" s="181">
        <f t="shared" si="1"/>
        <v>100</v>
      </c>
    </row>
    <row r="19" spans="1:12" ht="12" customHeight="1">
      <c r="A19" s="382" t="s">
        <v>158</v>
      </c>
      <c r="B19" s="382"/>
      <c r="C19" s="382"/>
      <c r="D19" s="272">
        <f t="shared" si="10"/>
        <v>986.01</v>
      </c>
      <c r="E19" s="273">
        <f t="shared" si="11"/>
        <v>1327.23</v>
      </c>
      <c r="F19" s="230">
        <f t="shared" si="12"/>
        <v>1700</v>
      </c>
      <c r="G19" s="113">
        <f t="shared" si="12"/>
        <v>1700</v>
      </c>
      <c r="H19" s="113">
        <f t="shared" si="12"/>
        <v>1700</v>
      </c>
      <c r="I19" s="182">
        <f t="shared" si="3"/>
        <v>134.60613989716128</v>
      </c>
      <c r="J19" s="182">
        <f t="shared" si="1"/>
        <v>128.08631510740415</v>
      </c>
      <c r="K19" s="182">
        <f t="shared" si="1"/>
        <v>100</v>
      </c>
      <c r="L19" s="182">
        <f t="shared" si="1"/>
        <v>100</v>
      </c>
    </row>
    <row r="20" spans="1:12" ht="12" customHeight="1">
      <c r="A20" s="389" t="s">
        <v>66</v>
      </c>
      <c r="B20" s="389"/>
      <c r="C20" s="389"/>
      <c r="D20" s="274">
        <f t="shared" si="10"/>
        <v>986.01</v>
      </c>
      <c r="E20" s="275">
        <f t="shared" si="11"/>
        <v>1327.23</v>
      </c>
      <c r="F20" s="231">
        <f t="shared" si="12"/>
        <v>1700</v>
      </c>
      <c r="G20" s="114">
        <f t="shared" si="12"/>
        <v>1700</v>
      </c>
      <c r="H20" s="114">
        <f t="shared" si="12"/>
        <v>1700</v>
      </c>
      <c r="I20" s="183">
        <f t="shared" si="3"/>
        <v>134.60613989716128</v>
      </c>
      <c r="J20" s="183">
        <f t="shared" si="1"/>
        <v>128.08631510740415</v>
      </c>
      <c r="K20" s="183">
        <f t="shared" si="1"/>
        <v>100</v>
      </c>
      <c r="L20" s="183">
        <f t="shared" si="1"/>
        <v>100</v>
      </c>
    </row>
    <row r="21" spans="1:12" ht="12" customHeight="1">
      <c r="A21" s="399" t="s">
        <v>159</v>
      </c>
      <c r="B21" s="399"/>
      <c r="C21" s="399"/>
      <c r="D21" s="276">
        <f t="shared" si="10"/>
        <v>986.01</v>
      </c>
      <c r="E21" s="277">
        <f t="shared" si="11"/>
        <v>1327.23</v>
      </c>
      <c r="F21" s="232">
        <f t="shared" si="12"/>
        <v>1700</v>
      </c>
      <c r="G21" s="115">
        <f t="shared" si="12"/>
        <v>1700</v>
      </c>
      <c r="H21" s="115">
        <f t="shared" si="12"/>
        <v>1700</v>
      </c>
      <c r="I21" s="184">
        <f t="shared" si="3"/>
        <v>134.60613989716128</v>
      </c>
      <c r="J21" s="184">
        <f t="shared" si="1"/>
        <v>128.08631510740415</v>
      </c>
      <c r="K21" s="184">
        <f t="shared" si="1"/>
        <v>100</v>
      </c>
      <c r="L21" s="184">
        <f t="shared" si="1"/>
        <v>100</v>
      </c>
    </row>
    <row r="22" spans="1:12" ht="12" customHeight="1">
      <c r="A22" s="26"/>
      <c r="B22" s="35">
        <v>3</v>
      </c>
      <c r="C22" s="36" t="s">
        <v>68</v>
      </c>
      <c r="D22" s="268">
        <f t="shared" si="10"/>
        <v>986.01</v>
      </c>
      <c r="E22" s="269">
        <f t="shared" si="11"/>
        <v>1327.23</v>
      </c>
      <c r="F22" s="228">
        <f>F23</f>
        <v>1700</v>
      </c>
      <c r="G22" s="111">
        <f>G23</f>
        <v>1700</v>
      </c>
      <c r="H22" s="111">
        <f>H23</f>
        <v>1700</v>
      </c>
      <c r="I22" s="180">
        <f t="shared" si="3"/>
        <v>134.60613989716128</v>
      </c>
      <c r="J22" s="180">
        <f t="shared" si="1"/>
        <v>128.08631510740415</v>
      </c>
      <c r="K22" s="180">
        <f t="shared" si="1"/>
        <v>100</v>
      </c>
      <c r="L22" s="180">
        <f t="shared" si="1"/>
        <v>100</v>
      </c>
    </row>
    <row r="23" spans="1:12" ht="12" customHeight="1">
      <c r="A23" s="26"/>
      <c r="B23" s="35">
        <v>38</v>
      </c>
      <c r="C23" s="36" t="s">
        <v>160</v>
      </c>
      <c r="D23" s="278">
        <f t="shared" ref="D23:E23" si="13">SUM(D24:D24)</f>
        <v>986.01</v>
      </c>
      <c r="E23" s="279">
        <f t="shared" si="13"/>
        <v>1327.23</v>
      </c>
      <c r="F23" s="233">
        <f>SUM(F24:F24)</f>
        <v>1700</v>
      </c>
      <c r="G23" s="116">
        <f>SUM(G24:G24)</f>
        <v>1700</v>
      </c>
      <c r="H23" s="116">
        <f>SUM(H24:H24)</f>
        <v>1700</v>
      </c>
      <c r="I23" s="180">
        <f t="shared" si="3"/>
        <v>134.60613989716128</v>
      </c>
      <c r="J23" s="180">
        <f t="shared" ref="J23:J86" si="14">F23/E23*100</f>
        <v>128.08631510740415</v>
      </c>
      <c r="K23" s="180">
        <f t="shared" ref="K23:K86" si="15">G23/F23*100</f>
        <v>100</v>
      </c>
      <c r="L23" s="180">
        <f t="shared" ref="L23:L86" si="16">H23/G23*100</f>
        <v>100</v>
      </c>
    </row>
    <row r="24" spans="1:12" ht="12" customHeight="1">
      <c r="A24" s="26"/>
      <c r="B24" s="56">
        <v>381</v>
      </c>
      <c r="C24" s="102" t="s">
        <v>39</v>
      </c>
      <c r="D24" s="97">
        <v>986.01</v>
      </c>
      <c r="E24" s="97">
        <v>1327.23</v>
      </c>
      <c r="F24" s="234">
        <v>1700</v>
      </c>
      <c r="G24" s="117">
        <f>F24</f>
        <v>1700</v>
      </c>
      <c r="H24" s="117">
        <f>G24</f>
        <v>1700</v>
      </c>
      <c r="I24" s="180">
        <f t="shared" si="3"/>
        <v>134.60613989716128</v>
      </c>
      <c r="J24" s="180">
        <f t="shared" si="14"/>
        <v>128.08631510740415</v>
      </c>
      <c r="K24" s="180">
        <f t="shared" si="15"/>
        <v>100</v>
      </c>
      <c r="L24" s="180">
        <f t="shared" si="16"/>
        <v>100</v>
      </c>
    </row>
    <row r="25" spans="1:12" ht="12" customHeight="1">
      <c r="A25" s="424" t="s">
        <v>161</v>
      </c>
      <c r="B25" s="425"/>
      <c r="C25" s="426"/>
      <c r="D25" s="267">
        <v>923659.16</v>
      </c>
      <c r="E25" s="267">
        <v>2493795.21</v>
      </c>
      <c r="F25" s="227">
        <f>F26+F103+F215+F250+F298+F331+F348+F399+F447</f>
        <v>2249200</v>
      </c>
      <c r="G25" s="110">
        <f>G26+G103+G215+G250+G298+G331+G348+G399+G447</f>
        <v>2249200</v>
      </c>
      <c r="H25" s="110">
        <f>H26+H103+H215+H250+H298+H331+H348+H399+H447</f>
        <v>2249200</v>
      </c>
      <c r="I25" s="179">
        <f t="shared" si="3"/>
        <v>269.99084922191423</v>
      </c>
      <c r="J25" s="179">
        <f t="shared" si="14"/>
        <v>90.191848592090281</v>
      </c>
      <c r="K25" s="179">
        <f t="shared" si="15"/>
        <v>100</v>
      </c>
      <c r="L25" s="179">
        <f t="shared" si="16"/>
        <v>100</v>
      </c>
    </row>
    <row r="26" spans="1:12" ht="12" customHeight="1">
      <c r="A26" s="427" t="s">
        <v>72</v>
      </c>
      <c r="B26" s="408"/>
      <c r="C26" s="428"/>
      <c r="D26" s="269">
        <f t="shared" ref="D26:E26" si="17">SUM(D27)</f>
        <v>303644.63</v>
      </c>
      <c r="E26" s="269">
        <f t="shared" si="17"/>
        <v>1266998.47</v>
      </c>
      <c r="F26" s="228">
        <f>SUM(F27)</f>
        <v>396300</v>
      </c>
      <c r="G26" s="111">
        <f>SUM(G27)</f>
        <v>396300</v>
      </c>
      <c r="H26" s="111">
        <f>SUM(H27)</f>
        <v>396300</v>
      </c>
      <c r="I26" s="180">
        <f t="shared" si="3"/>
        <v>417.26358539586226</v>
      </c>
      <c r="J26" s="180">
        <f t="shared" si="14"/>
        <v>31.278648663245821</v>
      </c>
      <c r="K26" s="180">
        <f t="shared" si="15"/>
        <v>100</v>
      </c>
      <c r="L26" s="180">
        <f t="shared" si="16"/>
        <v>100</v>
      </c>
    </row>
    <row r="27" spans="1:12" ht="12" customHeight="1">
      <c r="A27" s="415" t="s">
        <v>162</v>
      </c>
      <c r="B27" s="396"/>
      <c r="C27" s="416"/>
      <c r="D27" s="271">
        <f>SUM(D28,D44,D50,D61,D67,D85,D93)</f>
        <v>303644.63</v>
      </c>
      <c r="E27" s="271">
        <f>SUM(E28,E44,E50,E61,E67,E85,E93)</f>
        <v>1266998.47</v>
      </c>
      <c r="F27" s="229">
        <f>SUM(F28,F44,F50,F61,F67,F85,F93)</f>
        <v>396300</v>
      </c>
      <c r="G27" s="112">
        <f>SUM(G28,G44,G50,G61,G67,G85,G93)</f>
        <v>396300</v>
      </c>
      <c r="H27" s="112">
        <f>SUM(H28,H44,H50,H61,H67,H85,H93)</f>
        <v>396300</v>
      </c>
      <c r="I27" s="181">
        <f t="shared" si="3"/>
        <v>417.26358539586226</v>
      </c>
      <c r="J27" s="181">
        <f t="shared" si="14"/>
        <v>31.278648663245821</v>
      </c>
      <c r="K27" s="181">
        <f t="shared" si="15"/>
        <v>100</v>
      </c>
      <c r="L27" s="181">
        <f t="shared" si="16"/>
        <v>100</v>
      </c>
    </row>
    <row r="28" spans="1:12" ht="12" customHeight="1">
      <c r="A28" s="417" t="s">
        <v>163</v>
      </c>
      <c r="B28" s="382"/>
      <c r="C28" s="418"/>
      <c r="D28" s="273">
        <f t="shared" ref="D28:E28" si="18">D29</f>
        <v>149471.01999999999</v>
      </c>
      <c r="E28" s="273">
        <f t="shared" si="18"/>
        <v>118017.12</v>
      </c>
      <c r="F28" s="230">
        <f>F29</f>
        <v>197410</v>
      </c>
      <c r="G28" s="113">
        <f>G29</f>
        <v>197410</v>
      </c>
      <c r="H28" s="113">
        <f>H29</f>
        <v>197410</v>
      </c>
      <c r="I28" s="182">
        <f t="shared" si="3"/>
        <v>78.95652280957205</v>
      </c>
      <c r="J28" s="182">
        <f t="shared" si="14"/>
        <v>167.27234150435123</v>
      </c>
      <c r="K28" s="182">
        <f t="shared" si="15"/>
        <v>100</v>
      </c>
      <c r="L28" s="182">
        <f t="shared" si="16"/>
        <v>100</v>
      </c>
    </row>
    <row r="29" spans="1:12" ht="12" customHeight="1">
      <c r="A29" s="419" t="s">
        <v>66</v>
      </c>
      <c r="B29" s="389"/>
      <c r="C29" s="420"/>
      <c r="D29" s="280">
        <f t="shared" ref="D29:E29" si="19">D32</f>
        <v>149471.01999999999</v>
      </c>
      <c r="E29" s="280">
        <f t="shared" si="19"/>
        <v>118017.12</v>
      </c>
      <c r="F29" s="235">
        <f>F32</f>
        <v>197410</v>
      </c>
      <c r="G29" s="118">
        <f>G32</f>
        <v>197410</v>
      </c>
      <c r="H29" s="118">
        <f>H32</f>
        <v>197410</v>
      </c>
      <c r="I29" s="183">
        <f t="shared" si="3"/>
        <v>78.95652280957205</v>
      </c>
      <c r="J29" s="183">
        <f t="shared" si="14"/>
        <v>167.27234150435123</v>
      </c>
      <c r="K29" s="183">
        <f t="shared" si="15"/>
        <v>100</v>
      </c>
      <c r="L29" s="183">
        <f t="shared" si="16"/>
        <v>100</v>
      </c>
    </row>
    <row r="30" spans="1:12" ht="12" customHeight="1">
      <c r="A30" s="410" t="s">
        <v>67</v>
      </c>
      <c r="B30" s="399"/>
      <c r="C30" s="411"/>
      <c r="D30" s="281">
        <f t="shared" ref="D30:E30" si="20">D28-D31</f>
        <v>149471.01999999999</v>
      </c>
      <c r="E30" s="281">
        <f t="shared" si="20"/>
        <v>118017.12</v>
      </c>
      <c r="F30" s="236">
        <f>F28-F31</f>
        <v>197410</v>
      </c>
      <c r="G30" s="145">
        <f>G28-G31</f>
        <v>197410</v>
      </c>
      <c r="H30" s="145">
        <f>H28-H31</f>
        <v>197410</v>
      </c>
      <c r="I30" s="186">
        <f t="shared" si="3"/>
        <v>78.95652280957205</v>
      </c>
      <c r="J30" s="186">
        <f t="shared" si="14"/>
        <v>167.27234150435123</v>
      </c>
      <c r="K30" s="186">
        <f t="shared" si="15"/>
        <v>100</v>
      </c>
      <c r="L30" s="186">
        <f t="shared" si="16"/>
        <v>100</v>
      </c>
    </row>
    <row r="31" spans="1:12" ht="12" customHeight="1">
      <c r="A31" s="412" t="s">
        <v>164</v>
      </c>
      <c r="B31" s="413"/>
      <c r="C31" s="414"/>
      <c r="D31" s="282">
        <v>0</v>
      </c>
      <c r="E31" s="282">
        <v>0</v>
      </c>
      <c r="F31" s="237">
        <v>0</v>
      </c>
      <c r="G31" s="146">
        <v>0</v>
      </c>
      <c r="H31" s="146">
        <v>0</v>
      </c>
      <c r="I31" s="187">
        <v>0</v>
      </c>
      <c r="J31" s="187">
        <v>0</v>
      </c>
      <c r="K31" s="187">
        <v>0</v>
      </c>
      <c r="L31" s="187">
        <v>0</v>
      </c>
    </row>
    <row r="32" spans="1:12" ht="12" customHeight="1">
      <c r="A32" s="26"/>
      <c r="B32" s="101">
        <v>3</v>
      </c>
      <c r="C32" s="57" t="s">
        <v>68</v>
      </c>
      <c r="D32" s="283">
        <f t="shared" ref="D32:E32" si="21">SUM(D33,D37,D42)</f>
        <v>149471.01999999999</v>
      </c>
      <c r="E32" s="284">
        <f t="shared" si="21"/>
        <v>118017.12</v>
      </c>
      <c r="F32" s="238">
        <f>SUM(F33,F37,F42)</f>
        <v>197410</v>
      </c>
      <c r="G32" s="119">
        <f>SUM(G33,G37,G42)</f>
        <v>197410</v>
      </c>
      <c r="H32" s="119">
        <f>SUM(H33,H37,H42)</f>
        <v>197410</v>
      </c>
      <c r="I32" s="180">
        <f t="shared" si="3"/>
        <v>78.95652280957205</v>
      </c>
      <c r="J32" s="180">
        <f t="shared" si="14"/>
        <v>167.27234150435123</v>
      </c>
      <c r="K32" s="180">
        <f t="shared" si="15"/>
        <v>100</v>
      </c>
      <c r="L32" s="180">
        <f t="shared" si="16"/>
        <v>100</v>
      </c>
    </row>
    <row r="33" spans="1:12" ht="12" customHeight="1">
      <c r="A33" s="26"/>
      <c r="B33" s="35">
        <v>31</v>
      </c>
      <c r="C33" s="36" t="s">
        <v>165</v>
      </c>
      <c r="D33" s="283">
        <f t="shared" ref="D33:E33" si="22">SUM(D34,D35,D36)</f>
        <v>42932.2</v>
      </c>
      <c r="E33" s="284">
        <f t="shared" si="22"/>
        <v>57734.42</v>
      </c>
      <c r="F33" s="238">
        <f>SUM(F34,F35,F36)</f>
        <v>102210</v>
      </c>
      <c r="G33" s="119">
        <f>SUM(G34,G35,G36)</f>
        <v>102210</v>
      </c>
      <c r="H33" s="119">
        <f>SUM(H34,H35,H36)</f>
        <v>102210</v>
      </c>
      <c r="I33" s="180">
        <f t="shared" si="3"/>
        <v>134.47813063388321</v>
      </c>
      <c r="J33" s="180">
        <f t="shared" si="14"/>
        <v>177.03477405679314</v>
      </c>
      <c r="K33" s="180">
        <f t="shared" si="15"/>
        <v>100</v>
      </c>
      <c r="L33" s="180">
        <f t="shared" si="16"/>
        <v>100</v>
      </c>
    </row>
    <row r="34" spans="1:12" ht="12" customHeight="1">
      <c r="A34" s="26"/>
      <c r="B34" s="37">
        <v>311</v>
      </c>
      <c r="C34" s="39" t="s">
        <v>166</v>
      </c>
      <c r="D34" s="97">
        <v>35655.46</v>
      </c>
      <c r="E34" s="97">
        <v>47780.21</v>
      </c>
      <c r="F34" s="239">
        <v>86270</v>
      </c>
      <c r="G34" s="117">
        <f t="shared" ref="G34:H36" si="23">F34</f>
        <v>86270</v>
      </c>
      <c r="H34" s="117">
        <f t="shared" si="23"/>
        <v>86270</v>
      </c>
      <c r="I34" s="180">
        <f t="shared" si="3"/>
        <v>134.0053108275703</v>
      </c>
      <c r="J34" s="180">
        <f t="shared" si="14"/>
        <v>180.55592472280887</v>
      </c>
      <c r="K34" s="180">
        <f t="shared" si="15"/>
        <v>100</v>
      </c>
      <c r="L34" s="180">
        <f t="shared" si="16"/>
        <v>100</v>
      </c>
    </row>
    <row r="35" spans="1:12" ht="12" customHeight="1">
      <c r="A35" s="26"/>
      <c r="B35" s="37">
        <v>312</v>
      </c>
      <c r="C35" s="39" t="s">
        <v>78</v>
      </c>
      <c r="D35" s="97">
        <v>1393.59</v>
      </c>
      <c r="E35" s="97">
        <v>1327.23</v>
      </c>
      <c r="F35" s="239">
        <v>2660</v>
      </c>
      <c r="G35" s="117">
        <f t="shared" si="23"/>
        <v>2660</v>
      </c>
      <c r="H35" s="117">
        <f t="shared" si="23"/>
        <v>2660</v>
      </c>
      <c r="I35" s="180">
        <f t="shared" si="3"/>
        <v>95.238197748261683</v>
      </c>
      <c r="J35" s="180">
        <f t="shared" si="14"/>
        <v>200.41741069746766</v>
      </c>
      <c r="K35" s="180">
        <f t="shared" si="15"/>
        <v>100</v>
      </c>
      <c r="L35" s="180">
        <f t="shared" si="16"/>
        <v>100</v>
      </c>
    </row>
    <row r="36" spans="1:12" ht="12" customHeight="1">
      <c r="A36" s="26"/>
      <c r="B36" s="37">
        <v>313</v>
      </c>
      <c r="C36" s="39" t="s">
        <v>37</v>
      </c>
      <c r="D36" s="97">
        <v>5883.15</v>
      </c>
      <c r="E36" s="97">
        <v>8626.98</v>
      </c>
      <c r="F36" s="239">
        <v>13280</v>
      </c>
      <c r="G36" s="117">
        <f t="shared" si="23"/>
        <v>13280</v>
      </c>
      <c r="H36" s="117">
        <f t="shared" si="23"/>
        <v>13280</v>
      </c>
      <c r="I36" s="180">
        <f t="shared" si="3"/>
        <v>146.63879044389486</v>
      </c>
      <c r="J36" s="180">
        <f t="shared" si="14"/>
        <v>153.93567621577887</v>
      </c>
      <c r="K36" s="180">
        <f t="shared" si="15"/>
        <v>100</v>
      </c>
      <c r="L36" s="180">
        <f t="shared" si="16"/>
        <v>100</v>
      </c>
    </row>
    <row r="37" spans="1:12" ht="12" customHeight="1">
      <c r="A37" s="26"/>
      <c r="B37" s="35">
        <v>32</v>
      </c>
      <c r="C37" s="36" t="s">
        <v>69</v>
      </c>
      <c r="D37" s="283">
        <f t="shared" ref="D37:E37" si="24">SUM(D38,D39,D40,D41)</f>
        <v>104819.03</v>
      </c>
      <c r="E37" s="284">
        <f t="shared" si="24"/>
        <v>58690.03</v>
      </c>
      <c r="F37" s="238">
        <f>SUM(F38:F41)</f>
        <v>93600</v>
      </c>
      <c r="G37" s="119">
        <f>SUM(G38:G41)</f>
        <v>93600</v>
      </c>
      <c r="H37" s="119">
        <f>SUM(H38:H41)</f>
        <v>93600</v>
      </c>
      <c r="I37" s="180">
        <f t="shared" si="3"/>
        <v>55.991769815080339</v>
      </c>
      <c r="J37" s="180">
        <f t="shared" si="14"/>
        <v>159.48194267407939</v>
      </c>
      <c r="K37" s="180">
        <f t="shared" si="15"/>
        <v>100</v>
      </c>
      <c r="L37" s="180">
        <f t="shared" si="16"/>
        <v>100</v>
      </c>
    </row>
    <row r="38" spans="1:12" ht="12" customHeight="1">
      <c r="A38" s="26"/>
      <c r="B38" s="37">
        <v>321</v>
      </c>
      <c r="C38" s="39" t="s">
        <v>79</v>
      </c>
      <c r="D38" s="97">
        <v>482.85</v>
      </c>
      <c r="E38" s="97">
        <v>1619.22</v>
      </c>
      <c r="F38" s="239">
        <v>4650</v>
      </c>
      <c r="G38" s="117">
        <f t="shared" ref="G38:H41" si="25">F38</f>
        <v>4650</v>
      </c>
      <c r="H38" s="117">
        <f t="shared" si="25"/>
        <v>4650</v>
      </c>
      <c r="I38" s="180">
        <f t="shared" si="3"/>
        <v>335.34638086362224</v>
      </c>
      <c r="J38" s="180">
        <f t="shared" si="14"/>
        <v>287.1753066291177</v>
      </c>
      <c r="K38" s="180">
        <f t="shared" si="15"/>
        <v>100</v>
      </c>
      <c r="L38" s="180">
        <f t="shared" si="16"/>
        <v>100</v>
      </c>
    </row>
    <row r="39" spans="1:12" ht="12" customHeight="1">
      <c r="A39" s="26"/>
      <c r="B39" s="37">
        <v>322</v>
      </c>
      <c r="C39" s="39" t="s">
        <v>74</v>
      </c>
      <c r="D39" s="97">
        <v>14705.68</v>
      </c>
      <c r="E39" s="97">
        <v>19244.810000000001</v>
      </c>
      <c r="F39" s="239">
        <v>19920</v>
      </c>
      <c r="G39" s="117">
        <f t="shared" si="25"/>
        <v>19920</v>
      </c>
      <c r="H39" s="117">
        <f t="shared" si="25"/>
        <v>19920</v>
      </c>
      <c r="I39" s="180">
        <f t="shared" si="3"/>
        <v>130.86650872316002</v>
      </c>
      <c r="J39" s="180">
        <f t="shared" si="14"/>
        <v>103.50842642769661</v>
      </c>
      <c r="K39" s="180">
        <f t="shared" si="15"/>
        <v>100</v>
      </c>
      <c r="L39" s="180">
        <f t="shared" si="16"/>
        <v>100</v>
      </c>
    </row>
    <row r="40" spans="1:12" ht="12" customHeight="1">
      <c r="A40" s="26"/>
      <c r="B40" s="37">
        <v>323</v>
      </c>
      <c r="C40" s="39" t="s">
        <v>70</v>
      </c>
      <c r="D40" s="97">
        <v>72587.61</v>
      </c>
      <c r="E40" s="97">
        <v>33180.699999999997</v>
      </c>
      <c r="F40" s="239">
        <v>59730</v>
      </c>
      <c r="G40" s="117">
        <f t="shared" si="25"/>
        <v>59730</v>
      </c>
      <c r="H40" s="117">
        <f t="shared" si="25"/>
        <v>59730</v>
      </c>
      <c r="I40" s="180">
        <f t="shared" si="3"/>
        <v>45.711244660073525</v>
      </c>
      <c r="J40" s="180">
        <f t="shared" si="14"/>
        <v>180.01428541290571</v>
      </c>
      <c r="K40" s="180">
        <f t="shared" si="15"/>
        <v>100</v>
      </c>
      <c r="L40" s="180">
        <f t="shared" si="16"/>
        <v>100</v>
      </c>
    </row>
    <row r="41" spans="1:12" ht="12" customHeight="1">
      <c r="A41" s="26"/>
      <c r="B41" s="37">
        <v>329</v>
      </c>
      <c r="C41" s="39" t="s">
        <v>167</v>
      </c>
      <c r="D41" s="97">
        <v>17042.89</v>
      </c>
      <c r="E41" s="97">
        <v>4645.3</v>
      </c>
      <c r="F41" s="239">
        <v>9300</v>
      </c>
      <c r="G41" s="117">
        <f t="shared" si="25"/>
        <v>9300</v>
      </c>
      <c r="H41" s="117">
        <f t="shared" si="25"/>
        <v>9300</v>
      </c>
      <c r="I41" s="180">
        <f t="shared" si="3"/>
        <v>27.256527502084449</v>
      </c>
      <c r="J41" s="180">
        <f t="shared" si="14"/>
        <v>200.20235506856392</v>
      </c>
      <c r="K41" s="180">
        <f t="shared" si="15"/>
        <v>100</v>
      </c>
      <c r="L41" s="180">
        <f t="shared" si="16"/>
        <v>100</v>
      </c>
    </row>
    <row r="42" spans="1:12" ht="12" customHeight="1">
      <c r="A42" s="26"/>
      <c r="B42" s="35">
        <v>34</v>
      </c>
      <c r="C42" s="36" t="s">
        <v>151</v>
      </c>
      <c r="D42" s="278">
        <f t="shared" ref="D42:E42" si="26">SUM(D43:D43)</f>
        <v>1719.79</v>
      </c>
      <c r="E42" s="279">
        <f t="shared" si="26"/>
        <v>1592.67</v>
      </c>
      <c r="F42" s="233">
        <f>SUM(F43:F43)</f>
        <v>1600</v>
      </c>
      <c r="G42" s="116">
        <f>SUM(G43:G43)</f>
        <v>1600</v>
      </c>
      <c r="H42" s="116">
        <f>SUM(H43:H43)</f>
        <v>1600</v>
      </c>
      <c r="I42" s="180">
        <f t="shared" si="3"/>
        <v>92.60839986277395</v>
      </c>
      <c r="J42" s="180">
        <f t="shared" si="14"/>
        <v>100.46023344446746</v>
      </c>
      <c r="K42" s="180">
        <f t="shared" si="15"/>
        <v>100</v>
      </c>
      <c r="L42" s="180">
        <f t="shared" si="16"/>
        <v>100</v>
      </c>
    </row>
    <row r="43" spans="1:12" ht="12" customHeight="1">
      <c r="A43" s="26"/>
      <c r="B43" s="37">
        <v>343</v>
      </c>
      <c r="C43" s="39" t="s">
        <v>150</v>
      </c>
      <c r="D43" s="97">
        <v>1719.79</v>
      </c>
      <c r="E43" s="97">
        <v>1592.67</v>
      </c>
      <c r="F43" s="239">
        <v>1600</v>
      </c>
      <c r="G43" s="117">
        <f>F43</f>
        <v>1600</v>
      </c>
      <c r="H43" s="117">
        <f>G43</f>
        <v>1600</v>
      </c>
      <c r="I43" s="180">
        <f t="shared" si="3"/>
        <v>92.60839986277395</v>
      </c>
      <c r="J43" s="180">
        <f t="shared" si="14"/>
        <v>100.46023344446746</v>
      </c>
      <c r="K43" s="180">
        <f t="shared" si="15"/>
        <v>100</v>
      </c>
      <c r="L43" s="180">
        <f t="shared" si="16"/>
        <v>100</v>
      </c>
    </row>
    <row r="44" spans="1:12" ht="12" customHeight="1">
      <c r="A44" s="382" t="s">
        <v>168</v>
      </c>
      <c r="B44" s="382"/>
      <c r="C44" s="382"/>
      <c r="D44" s="272">
        <f t="shared" ref="D44:D47" si="27">D45</f>
        <v>0</v>
      </c>
      <c r="E44" s="273">
        <f t="shared" ref="E44:E47" si="28">E45</f>
        <v>0</v>
      </c>
      <c r="F44" s="230">
        <f t="shared" ref="F44:H47" si="29">F45</f>
        <v>3120</v>
      </c>
      <c r="G44" s="113">
        <f t="shared" si="29"/>
        <v>3120</v>
      </c>
      <c r="H44" s="113">
        <f t="shared" si="29"/>
        <v>3120</v>
      </c>
      <c r="I44" s="182">
        <v>0</v>
      </c>
      <c r="J44" s="182">
        <v>0</v>
      </c>
      <c r="K44" s="182">
        <f t="shared" si="15"/>
        <v>100</v>
      </c>
      <c r="L44" s="182">
        <f t="shared" si="16"/>
        <v>100</v>
      </c>
    </row>
    <row r="45" spans="1:12" ht="12" customHeight="1">
      <c r="A45" s="389" t="s">
        <v>66</v>
      </c>
      <c r="B45" s="389"/>
      <c r="C45" s="389"/>
      <c r="D45" s="274">
        <f t="shared" si="27"/>
        <v>0</v>
      </c>
      <c r="E45" s="275">
        <f t="shared" si="28"/>
        <v>0</v>
      </c>
      <c r="F45" s="231">
        <f t="shared" si="29"/>
        <v>3120</v>
      </c>
      <c r="G45" s="114">
        <f t="shared" si="29"/>
        <v>3120</v>
      </c>
      <c r="H45" s="114">
        <f t="shared" si="29"/>
        <v>3120</v>
      </c>
      <c r="I45" s="183">
        <v>0</v>
      </c>
      <c r="J45" s="183">
        <v>0</v>
      </c>
      <c r="K45" s="183">
        <f t="shared" si="15"/>
        <v>100</v>
      </c>
      <c r="L45" s="183">
        <f t="shared" si="16"/>
        <v>100</v>
      </c>
    </row>
    <row r="46" spans="1:12" ht="12" customHeight="1">
      <c r="A46" s="399" t="s">
        <v>67</v>
      </c>
      <c r="B46" s="399"/>
      <c r="C46" s="399"/>
      <c r="D46" s="276">
        <f t="shared" si="27"/>
        <v>0</v>
      </c>
      <c r="E46" s="277">
        <f t="shared" si="28"/>
        <v>0</v>
      </c>
      <c r="F46" s="232">
        <f t="shared" si="29"/>
        <v>3120</v>
      </c>
      <c r="G46" s="115">
        <f t="shared" si="29"/>
        <v>3120</v>
      </c>
      <c r="H46" s="115">
        <f t="shared" si="29"/>
        <v>3120</v>
      </c>
      <c r="I46" s="184">
        <v>0</v>
      </c>
      <c r="J46" s="184">
        <v>0</v>
      </c>
      <c r="K46" s="184">
        <f t="shared" si="15"/>
        <v>100</v>
      </c>
      <c r="L46" s="184">
        <f t="shared" si="16"/>
        <v>100</v>
      </c>
    </row>
    <row r="47" spans="1:12" ht="12" customHeight="1">
      <c r="A47" s="26"/>
      <c r="B47" s="35">
        <v>3</v>
      </c>
      <c r="C47" s="36" t="s">
        <v>68</v>
      </c>
      <c r="D47" s="268">
        <f t="shared" si="27"/>
        <v>0</v>
      </c>
      <c r="E47" s="269">
        <f t="shared" si="28"/>
        <v>0</v>
      </c>
      <c r="F47" s="228">
        <f t="shared" si="29"/>
        <v>3120</v>
      </c>
      <c r="G47" s="111">
        <f t="shared" si="29"/>
        <v>3120</v>
      </c>
      <c r="H47" s="111">
        <f t="shared" si="29"/>
        <v>3120</v>
      </c>
      <c r="I47" s="180">
        <v>0</v>
      </c>
      <c r="J47" s="180">
        <v>0</v>
      </c>
      <c r="K47" s="180">
        <f t="shared" si="15"/>
        <v>100</v>
      </c>
      <c r="L47" s="180">
        <f t="shared" si="16"/>
        <v>100</v>
      </c>
    </row>
    <row r="48" spans="1:12" ht="12" customHeight="1">
      <c r="A48" s="26"/>
      <c r="B48" s="35">
        <v>38</v>
      </c>
      <c r="C48" s="36" t="s">
        <v>160</v>
      </c>
      <c r="D48" s="278">
        <f t="shared" ref="D48:E48" si="30">SUM(D49:D49)</f>
        <v>0</v>
      </c>
      <c r="E48" s="279">
        <f t="shared" si="30"/>
        <v>0</v>
      </c>
      <c r="F48" s="233">
        <f>SUM(F49:F49)</f>
        <v>3120</v>
      </c>
      <c r="G48" s="116">
        <f>SUM(G49:G49)</f>
        <v>3120</v>
      </c>
      <c r="H48" s="116">
        <f>SUM(H49:H49)</f>
        <v>3120</v>
      </c>
      <c r="I48" s="180">
        <v>0</v>
      </c>
      <c r="J48" s="180">
        <v>0</v>
      </c>
      <c r="K48" s="180">
        <f t="shared" si="15"/>
        <v>100</v>
      </c>
      <c r="L48" s="180">
        <f t="shared" si="16"/>
        <v>100</v>
      </c>
    </row>
    <row r="49" spans="1:12" ht="12" customHeight="1">
      <c r="A49" s="26"/>
      <c r="B49" s="37">
        <v>385</v>
      </c>
      <c r="C49" s="39" t="s">
        <v>277</v>
      </c>
      <c r="D49" s="97">
        <v>0</v>
      </c>
      <c r="E49" s="97">
        <v>0</v>
      </c>
      <c r="F49" s="239">
        <v>3120</v>
      </c>
      <c r="G49" s="117">
        <f>F49</f>
        <v>3120</v>
      </c>
      <c r="H49" s="117">
        <f>G49</f>
        <v>3120</v>
      </c>
      <c r="I49" s="180">
        <v>0</v>
      </c>
      <c r="J49" s="180">
        <v>0</v>
      </c>
      <c r="K49" s="180">
        <f t="shared" si="15"/>
        <v>100</v>
      </c>
      <c r="L49" s="180">
        <f t="shared" si="16"/>
        <v>100</v>
      </c>
    </row>
    <row r="50" spans="1:12" ht="12" customHeight="1">
      <c r="A50" s="382" t="s">
        <v>169</v>
      </c>
      <c r="B50" s="382"/>
      <c r="C50" s="382"/>
      <c r="D50" s="272">
        <f t="shared" ref="D50:E50" si="31">D51</f>
        <v>8665.27</v>
      </c>
      <c r="E50" s="273">
        <f t="shared" si="31"/>
        <v>15528.57</v>
      </c>
      <c r="F50" s="230">
        <f>SUM(F51,F58)</f>
        <v>17870</v>
      </c>
      <c r="G50" s="113">
        <f>SUM(G51,G58)</f>
        <v>17870</v>
      </c>
      <c r="H50" s="113">
        <f>SUM(H51,H58)</f>
        <v>17870</v>
      </c>
      <c r="I50" s="182">
        <f t="shared" si="3"/>
        <v>179.20468721690148</v>
      </c>
      <c r="J50" s="182">
        <f t="shared" si="14"/>
        <v>115.07820745889674</v>
      </c>
      <c r="K50" s="182">
        <f t="shared" si="15"/>
        <v>100</v>
      </c>
      <c r="L50" s="182">
        <f t="shared" si="16"/>
        <v>100</v>
      </c>
    </row>
    <row r="51" spans="1:12" ht="12" customHeight="1">
      <c r="A51" s="389" t="s">
        <v>170</v>
      </c>
      <c r="B51" s="389"/>
      <c r="C51" s="389"/>
      <c r="D51" s="274">
        <f t="shared" ref="D51:E51" si="32">D53</f>
        <v>8665.27</v>
      </c>
      <c r="E51" s="275">
        <f t="shared" si="32"/>
        <v>15528.57</v>
      </c>
      <c r="F51" s="231">
        <f>F53</f>
        <v>16540</v>
      </c>
      <c r="G51" s="114">
        <f>G53</f>
        <v>16540</v>
      </c>
      <c r="H51" s="114">
        <f>H53</f>
        <v>16540</v>
      </c>
      <c r="I51" s="183">
        <f t="shared" si="3"/>
        <v>179.20468721690148</v>
      </c>
      <c r="J51" s="183">
        <f t="shared" si="14"/>
        <v>106.51334926525753</v>
      </c>
      <c r="K51" s="183">
        <f t="shared" si="15"/>
        <v>100</v>
      </c>
      <c r="L51" s="183">
        <f t="shared" si="16"/>
        <v>100</v>
      </c>
    </row>
    <row r="52" spans="1:12" ht="12" customHeight="1">
      <c r="A52" s="399" t="s">
        <v>67</v>
      </c>
      <c r="B52" s="399"/>
      <c r="C52" s="399"/>
      <c r="D52" s="276">
        <f t="shared" ref="D52:D53" si="33">D53</f>
        <v>8665.27</v>
      </c>
      <c r="E52" s="277">
        <f t="shared" ref="E52:E53" si="34">E53</f>
        <v>15528.57</v>
      </c>
      <c r="F52" s="232">
        <f t="shared" ref="F52:H53" si="35">F53</f>
        <v>16540</v>
      </c>
      <c r="G52" s="115">
        <f t="shared" si="35"/>
        <v>16540</v>
      </c>
      <c r="H52" s="115">
        <f t="shared" si="35"/>
        <v>16540</v>
      </c>
      <c r="I52" s="184">
        <f t="shared" si="3"/>
        <v>179.20468721690148</v>
      </c>
      <c r="J52" s="184">
        <f t="shared" si="14"/>
        <v>106.51334926525753</v>
      </c>
      <c r="K52" s="184">
        <f t="shared" si="15"/>
        <v>100</v>
      </c>
      <c r="L52" s="184">
        <f t="shared" si="16"/>
        <v>100</v>
      </c>
    </row>
    <row r="53" spans="1:12" ht="12" customHeight="1">
      <c r="A53" s="26"/>
      <c r="B53" s="35">
        <v>3</v>
      </c>
      <c r="C53" s="36" t="s">
        <v>68</v>
      </c>
      <c r="D53" s="268">
        <f t="shared" si="33"/>
        <v>8665.27</v>
      </c>
      <c r="E53" s="269">
        <f t="shared" si="34"/>
        <v>15528.57</v>
      </c>
      <c r="F53" s="228">
        <f t="shared" si="35"/>
        <v>16540</v>
      </c>
      <c r="G53" s="111">
        <f t="shared" si="35"/>
        <v>16540</v>
      </c>
      <c r="H53" s="111">
        <f t="shared" si="35"/>
        <v>16540</v>
      </c>
      <c r="I53" s="180">
        <f t="shared" si="3"/>
        <v>179.20468721690148</v>
      </c>
      <c r="J53" s="180">
        <f t="shared" si="14"/>
        <v>106.51334926525753</v>
      </c>
      <c r="K53" s="180">
        <f t="shared" si="15"/>
        <v>100</v>
      </c>
      <c r="L53" s="180">
        <f t="shared" si="16"/>
        <v>100</v>
      </c>
    </row>
    <row r="54" spans="1:12" ht="12" customHeight="1">
      <c r="A54" s="26"/>
      <c r="B54" s="35">
        <v>32</v>
      </c>
      <c r="C54" s="36" t="s">
        <v>69</v>
      </c>
      <c r="D54" s="278">
        <f t="shared" ref="D54:E54" si="36">SUM(D55:D56)</f>
        <v>8665.27</v>
      </c>
      <c r="E54" s="279">
        <f t="shared" si="36"/>
        <v>15528.57</v>
      </c>
      <c r="F54" s="233">
        <f>SUM(F55:F57)</f>
        <v>16540</v>
      </c>
      <c r="G54" s="116">
        <f>SUM(G55:G57)</f>
        <v>16540</v>
      </c>
      <c r="H54" s="116">
        <f>SUM(H55:H57)</f>
        <v>16540</v>
      </c>
      <c r="I54" s="180">
        <f t="shared" si="3"/>
        <v>179.20468721690148</v>
      </c>
      <c r="J54" s="180">
        <f t="shared" si="14"/>
        <v>106.51334926525753</v>
      </c>
      <c r="K54" s="180">
        <f t="shared" si="15"/>
        <v>100</v>
      </c>
      <c r="L54" s="180">
        <f t="shared" si="16"/>
        <v>100</v>
      </c>
    </row>
    <row r="55" spans="1:12" ht="12" customHeight="1">
      <c r="A55" s="26"/>
      <c r="B55" s="37">
        <v>322</v>
      </c>
      <c r="C55" s="41" t="s">
        <v>74</v>
      </c>
      <c r="D55" s="99">
        <v>5228.46</v>
      </c>
      <c r="E55" s="99">
        <v>14599.51</v>
      </c>
      <c r="F55" s="239">
        <v>3320</v>
      </c>
      <c r="G55" s="117">
        <f>F55</f>
        <v>3320</v>
      </c>
      <c r="H55" s="117">
        <f>G55</f>
        <v>3320</v>
      </c>
      <c r="I55" s="180">
        <f t="shared" si="3"/>
        <v>279.23155192924878</v>
      </c>
      <c r="J55" s="180">
        <f t="shared" si="14"/>
        <v>22.740489235597632</v>
      </c>
      <c r="K55" s="180">
        <f t="shared" si="15"/>
        <v>100</v>
      </c>
      <c r="L55" s="180">
        <f t="shared" si="16"/>
        <v>100</v>
      </c>
    </row>
    <row r="56" spans="1:12" ht="12" customHeight="1">
      <c r="A56" s="26"/>
      <c r="B56" s="37">
        <v>323</v>
      </c>
      <c r="C56" s="39" t="s">
        <v>70</v>
      </c>
      <c r="D56" s="97">
        <v>3436.81</v>
      </c>
      <c r="E56" s="97">
        <v>929.06</v>
      </c>
      <c r="F56" s="239">
        <v>7970</v>
      </c>
      <c r="G56" s="117">
        <f>F56</f>
        <v>7970</v>
      </c>
      <c r="H56" s="117">
        <f>G56</f>
        <v>7970</v>
      </c>
      <c r="I56" s="180">
        <f t="shared" si="3"/>
        <v>27.032626185328834</v>
      </c>
      <c r="J56" s="180">
        <f t="shared" si="14"/>
        <v>857.85632790131979</v>
      </c>
      <c r="K56" s="180">
        <f t="shared" si="15"/>
        <v>100</v>
      </c>
      <c r="L56" s="180">
        <f t="shared" si="16"/>
        <v>100</v>
      </c>
    </row>
    <row r="57" spans="1:12" ht="12" customHeight="1">
      <c r="A57" s="26"/>
      <c r="B57" s="37">
        <v>329</v>
      </c>
      <c r="C57" s="39" t="s">
        <v>283</v>
      </c>
      <c r="D57" s="97">
        <v>2464.65</v>
      </c>
      <c r="E57" s="100">
        <v>0</v>
      </c>
      <c r="F57" s="239">
        <v>5250</v>
      </c>
      <c r="G57" s="117">
        <v>5250</v>
      </c>
      <c r="H57" s="117">
        <v>5250</v>
      </c>
      <c r="I57" s="180">
        <f t="shared" si="3"/>
        <v>0</v>
      </c>
      <c r="J57" s="180">
        <v>0</v>
      </c>
      <c r="K57" s="180">
        <v>100</v>
      </c>
      <c r="L57" s="180">
        <f t="shared" si="16"/>
        <v>100</v>
      </c>
    </row>
    <row r="58" spans="1:12" ht="12" customHeight="1">
      <c r="A58" s="26"/>
      <c r="B58" s="35">
        <v>4</v>
      </c>
      <c r="C58" s="36" t="s">
        <v>75</v>
      </c>
      <c r="D58" s="285">
        <f t="shared" ref="D58:E59" si="37">SUM(D59)</f>
        <v>0</v>
      </c>
      <c r="E58" s="286">
        <f t="shared" si="37"/>
        <v>0</v>
      </c>
      <c r="F58" s="238">
        <f t="shared" ref="F58:H59" si="38">SUM(F59)</f>
        <v>1330</v>
      </c>
      <c r="G58" s="120">
        <f t="shared" si="38"/>
        <v>1330</v>
      </c>
      <c r="H58" s="120">
        <f t="shared" si="38"/>
        <v>1330</v>
      </c>
      <c r="I58" s="188" t="e">
        <f t="shared" si="3"/>
        <v>#DIV/0!</v>
      </c>
      <c r="J58" s="188" t="e">
        <f t="shared" si="14"/>
        <v>#DIV/0!</v>
      </c>
      <c r="K58" s="188">
        <f t="shared" si="15"/>
        <v>100</v>
      </c>
      <c r="L58" s="188">
        <f t="shared" si="16"/>
        <v>100</v>
      </c>
    </row>
    <row r="59" spans="1:12" ht="12" customHeight="1">
      <c r="A59" s="26"/>
      <c r="B59" s="35">
        <v>45</v>
      </c>
      <c r="C59" s="36" t="s">
        <v>76</v>
      </c>
      <c r="D59" s="285">
        <f t="shared" si="37"/>
        <v>0</v>
      </c>
      <c r="E59" s="286">
        <f t="shared" si="37"/>
        <v>0</v>
      </c>
      <c r="F59" s="238">
        <f t="shared" si="38"/>
        <v>1330</v>
      </c>
      <c r="G59" s="120">
        <f t="shared" si="38"/>
        <v>1330</v>
      </c>
      <c r="H59" s="120">
        <f t="shared" si="38"/>
        <v>1330</v>
      </c>
      <c r="I59" s="188" t="e">
        <f t="shared" si="3"/>
        <v>#DIV/0!</v>
      </c>
      <c r="J59" s="188" t="e">
        <f t="shared" si="14"/>
        <v>#DIV/0!</v>
      </c>
      <c r="K59" s="188">
        <f t="shared" si="15"/>
        <v>100</v>
      </c>
      <c r="L59" s="188">
        <f t="shared" si="16"/>
        <v>100</v>
      </c>
    </row>
    <row r="60" spans="1:12" ht="12" customHeight="1">
      <c r="A60" s="26"/>
      <c r="B60" s="37">
        <v>451</v>
      </c>
      <c r="C60" s="39" t="s">
        <v>50</v>
      </c>
      <c r="D60" s="97">
        <v>0</v>
      </c>
      <c r="E60" s="97">
        <v>0</v>
      </c>
      <c r="F60" s="239">
        <v>1330</v>
      </c>
      <c r="G60" s="117">
        <f>F60</f>
        <v>1330</v>
      </c>
      <c r="H60" s="117">
        <f>G60</f>
        <v>1330</v>
      </c>
      <c r="I60" s="180" t="e">
        <f t="shared" si="3"/>
        <v>#DIV/0!</v>
      </c>
      <c r="J60" s="180" t="e">
        <f t="shared" si="14"/>
        <v>#DIV/0!</v>
      </c>
      <c r="K60" s="180">
        <f t="shared" si="15"/>
        <v>100</v>
      </c>
      <c r="L60" s="180">
        <f t="shared" si="16"/>
        <v>100</v>
      </c>
    </row>
    <row r="61" spans="1:12" ht="12" customHeight="1">
      <c r="A61" s="382" t="s">
        <v>171</v>
      </c>
      <c r="B61" s="382"/>
      <c r="C61" s="382"/>
      <c r="D61" s="287">
        <f t="shared" ref="D61:E61" si="39">D62</f>
        <v>0</v>
      </c>
      <c r="E61" s="288">
        <f t="shared" si="39"/>
        <v>0</v>
      </c>
      <c r="F61" s="240">
        <f>F62</f>
        <v>12610</v>
      </c>
      <c r="G61" s="121">
        <f>G62</f>
        <v>12610</v>
      </c>
      <c r="H61" s="121">
        <f>H62</f>
        <v>12610</v>
      </c>
      <c r="I61" s="189" t="e">
        <f t="shared" si="3"/>
        <v>#DIV/0!</v>
      </c>
      <c r="J61" s="189" t="e">
        <f t="shared" si="14"/>
        <v>#DIV/0!</v>
      </c>
      <c r="K61" s="189">
        <f t="shared" si="15"/>
        <v>100</v>
      </c>
      <c r="L61" s="189">
        <f t="shared" si="16"/>
        <v>100</v>
      </c>
    </row>
    <row r="62" spans="1:12" ht="12" customHeight="1">
      <c r="A62" s="389" t="s">
        <v>66</v>
      </c>
      <c r="B62" s="389"/>
      <c r="C62" s="389"/>
      <c r="D62" s="274">
        <f t="shared" ref="D62:E62" si="40">D64</f>
        <v>0</v>
      </c>
      <c r="E62" s="275">
        <f t="shared" si="40"/>
        <v>0</v>
      </c>
      <c r="F62" s="231">
        <f>F64</f>
        <v>12610</v>
      </c>
      <c r="G62" s="114">
        <f>G64</f>
        <v>12610</v>
      </c>
      <c r="H62" s="114">
        <f>H64</f>
        <v>12610</v>
      </c>
      <c r="I62" s="183" t="e">
        <f t="shared" si="3"/>
        <v>#DIV/0!</v>
      </c>
      <c r="J62" s="183" t="e">
        <f t="shared" si="14"/>
        <v>#DIV/0!</v>
      </c>
      <c r="K62" s="183">
        <f t="shared" si="15"/>
        <v>100</v>
      </c>
      <c r="L62" s="183">
        <f t="shared" si="16"/>
        <v>100</v>
      </c>
    </row>
    <row r="63" spans="1:12" ht="12" customHeight="1">
      <c r="A63" s="399" t="s">
        <v>67</v>
      </c>
      <c r="B63" s="399"/>
      <c r="C63" s="399"/>
      <c r="D63" s="276">
        <f t="shared" ref="D63:D65" si="41">D64</f>
        <v>0</v>
      </c>
      <c r="E63" s="277">
        <f t="shared" ref="E63:E65" si="42">E64</f>
        <v>0</v>
      </c>
      <c r="F63" s="232">
        <f t="shared" ref="F63:H65" si="43">F64</f>
        <v>12610</v>
      </c>
      <c r="G63" s="115">
        <f t="shared" si="43"/>
        <v>12610</v>
      </c>
      <c r="H63" s="115">
        <f t="shared" si="43"/>
        <v>12610</v>
      </c>
      <c r="I63" s="184" t="e">
        <f t="shared" si="3"/>
        <v>#DIV/0!</v>
      </c>
      <c r="J63" s="184" t="e">
        <f t="shared" si="14"/>
        <v>#DIV/0!</v>
      </c>
      <c r="K63" s="184">
        <f t="shared" si="15"/>
        <v>100</v>
      </c>
      <c r="L63" s="184">
        <f t="shared" si="16"/>
        <v>100</v>
      </c>
    </row>
    <row r="64" spans="1:12" ht="12" customHeight="1">
      <c r="A64" s="26"/>
      <c r="B64" s="35">
        <v>3</v>
      </c>
      <c r="C64" s="36" t="s">
        <v>73</v>
      </c>
      <c r="D64" s="283">
        <f t="shared" si="41"/>
        <v>0</v>
      </c>
      <c r="E64" s="284">
        <f t="shared" si="42"/>
        <v>0</v>
      </c>
      <c r="F64" s="238">
        <f t="shared" si="43"/>
        <v>12610</v>
      </c>
      <c r="G64" s="119">
        <f t="shared" si="43"/>
        <v>12610</v>
      </c>
      <c r="H64" s="119">
        <f t="shared" si="43"/>
        <v>12610</v>
      </c>
      <c r="I64" s="180" t="e">
        <f t="shared" si="3"/>
        <v>#DIV/0!</v>
      </c>
      <c r="J64" s="180" t="e">
        <f t="shared" si="14"/>
        <v>#DIV/0!</v>
      </c>
      <c r="K64" s="180">
        <f t="shared" si="15"/>
        <v>100</v>
      </c>
      <c r="L64" s="180">
        <f t="shared" si="16"/>
        <v>100</v>
      </c>
    </row>
    <row r="65" spans="1:12" ht="12" customHeight="1">
      <c r="A65" s="26"/>
      <c r="B65" s="35">
        <v>32</v>
      </c>
      <c r="C65" s="36" t="s">
        <v>77</v>
      </c>
      <c r="D65" s="283">
        <f t="shared" si="41"/>
        <v>0</v>
      </c>
      <c r="E65" s="284">
        <f t="shared" si="42"/>
        <v>0</v>
      </c>
      <c r="F65" s="238">
        <f t="shared" si="43"/>
        <v>12610</v>
      </c>
      <c r="G65" s="119">
        <f t="shared" si="43"/>
        <v>12610</v>
      </c>
      <c r="H65" s="119">
        <f t="shared" si="43"/>
        <v>12610</v>
      </c>
      <c r="I65" s="180" t="e">
        <f t="shared" si="3"/>
        <v>#DIV/0!</v>
      </c>
      <c r="J65" s="180" t="e">
        <f t="shared" si="14"/>
        <v>#DIV/0!</v>
      </c>
      <c r="K65" s="180">
        <f t="shared" si="15"/>
        <v>100</v>
      </c>
      <c r="L65" s="180">
        <f t="shared" si="16"/>
        <v>100</v>
      </c>
    </row>
    <row r="66" spans="1:12" ht="12" customHeight="1">
      <c r="A66" s="26"/>
      <c r="B66" s="37">
        <v>323</v>
      </c>
      <c r="C66" s="39" t="s">
        <v>70</v>
      </c>
      <c r="D66" s="97">
        <v>0</v>
      </c>
      <c r="E66" s="97">
        <v>0</v>
      </c>
      <c r="F66" s="239">
        <v>12610</v>
      </c>
      <c r="G66" s="117">
        <f>F66</f>
        <v>12610</v>
      </c>
      <c r="H66" s="117">
        <f>G66</f>
        <v>12610</v>
      </c>
      <c r="I66" s="180" t="e">
        <f t="shared" si="3"/>
        <v>#DIV/0!</v>
      </c>
      <c r="J66" s="180" t="e">
        <f t="shared" si="14"/>
        <v>#DIV/0!</v>
      </c>
      <c r="K66" s="180">
        <f t="shared" si="15"/>
        <v>100</v>
      </c>
      <c r="L66" s="180">
        <f t="shared" si="16"/>
        <v>100</v>
      </c>
    </row>
    <row r="67" spans="1:12" ht="12" customHeight="1">
      <c r="A67" s="382" t="s">
        <v>172</v>
      </c>
      <c r="B67" s="382"/>
      <c r="C67" s="382"/>
      <c r="D67" s="272">
        <f t="shared" ref="D67:E67" si="44">D68</f>
        <v>4409.2</v>
      </c>
      <c r="E67" s="273">
        <f t="shared" si="44"/>
        <v>61716.1</v>
      </c>
      <c r="F67" s="230">
        <f>F68</f>
        <v>52450</v>
      </c>
      <c r="G67" s="113">
        <f>G68</f>
        <v>52450</v>
      </c>
      <c r="H67" s="113">
        <f>H68</f>
        <v>52450</v>
      </c>
      <c r="I67" s="182">
        <f t="shared" si="3"/>
        <v>1399.7119658895037</v>
      </c>
      <c r="J67" s="182">
        <f t="shared" si="14"/>
        <v>84.985927497038858</v>
      </c>
      <c r="K67" s="182">
        <f t="shared" si="15"/>
        <v>100</v>
      </c>
      <c r="L67" s="182">
        <f t="shared" si="16"/>
        <v>100</v>
      </c>
    </row>
    <row r="68" spans="1:12" ht="12" customHeight="1">
      <c r="A68" s="389" t="s">
        <v>66</v>
      </c>
      <c r="B68" s="389"/>
      <c r="C68" s="389"/>
      <c r="D68" s="274">
        <f t="shared" ref="D68:E68" si="45">SUM(D72+D81)</f>
        <v>4409.2</v>
      </c>
      <c r="E68" s="275">
        <f t="shared" si="45"/>
        <v>61716.1</v>
      </c>
      <c r="F68" s="231">
        <f>SUM(F72+F81)</f>
        <v>52450</v>
      </c>
      <c r="G68" s="114">
        <f>SUM(G72+G81)</f>
        <v>52450</v>
      </c>
      <c r="H68" s="114">
        <f>SUM(H72+H81)</f>
        <v>52450</v>
      </c>
      <c r="I68" s="183">
        <f t="shared" si="3"/>
        <v>1399.7119658895037</v>
      </c>
      <c r="J68" s="183">
        <f t="shared" si="14"/>
        <v>84.985927497038858</v>
      </c>
      <c r="K68" s="183">
        <f t="shared" si="15"/>
        <v>100</v>
      </c>
      <c r="L68" s="183">
        <f t="shared" si="16"/>
        <v>100</v>
      </c>
    </row>
    <row r="69" spans="1:12" ht="12" customHeight="1">
      <c r="A69" s="399" t="s">
        <v>173</v>
      </c>
      <c r="B69" s="399"/>
      <c r="C69" s="399"/>
      <c r="D69" s="276">
        <f t="shared" ref="D69:E69" si="46">D67-D70</f>
        <v>0</v>
      </c>
      <c r="E69" s="277">
        <f t="shared" si="46"/>
        <v>1716.0999999999985</v>
      </c>
      <c r="F69" s="232">
        <f>F67-F70</f>
        <v>9960</v>
      </c>
      <c r="G69" s="115">
        <f>G67-G70</f>
        <v>9960</v>
      </c>
      <c r="H69" s="115">
        <f>H67-H70</f>
        <v>9960</v>
      </c>
      <c r="I69" s="184" t="e">
        <f t="shared" si="3"/>
        <v>#DIV/0!</v>
      </c>
      <c r="J69" s="184">
        <f t="shared" si="14"/>
        <v>580.38575840568785</v>
      </c>
      <c r="K69" s="184">
        <f t="shared" si="15"/>
        <v>100</v>
      </c>
      <c r="L69" s="184">
        <f t="shared" si="16"/>
        <v>100</v>
      </c>
    </row>
    <row r="70" spans="1:12" ht="12" customHeight="1">
      <c r="A70" s="404" t="s">
        <v>174</v>
      </c>
      <c r="B70" s="404"/>
      <c r="C70" s="404"/>
      <c r="D70" s="276">
        <v>4409.2</v>
      </c>
      <c r="E70" s="277">
        <v>60000</v>
      </c>
      <c r="F70" s="232">
        <v>42490</v>
      </c>
      <c r="G70" s="115">
        <v>42490</v>
      </c>
      <c r="H70" s="115">
        <v>42490</v>
      </c>
      <c r="I70" s="184">
        <f t="shared" si="3"/>
        <v>1360.7910732105597</v>
      </c>
      <c r="J70" s="184">
        <f t="shared" si="14"/>
        <v>70.816666666666677</v>
      </c>
      <c r="K70" s="184">
        <f t="shared" si="15"/>
        <v>100</v>
      </c>
      <c r="L70" s="184">
        <f t="shared" si="16"/>
        <v>100</v>
      </c>
    </row>
    <row r="71" spans="1:12" ht="12" customHeight="1">
      <c r="A71" s="399" t="s">
        <v>175</v>
      </c>
      <c r="B71" s="399"/>
      <c r="C71" s="399"/>
      <c r="D71" s="276">
        <v>0</v>
      </c>
      <c r="E71" s="277">
        <v>0</v>
      </c>
      <c r="F71" s="232">
        <v>0</v>
      </c>
      <c r="G71" s="115">
        <v>0</v>
      </c>
      <c r="H71" s="115">
        <v>0</v>
      </c>
      <c r="I71" s="184" t="e">
        <f t="shared" si="3"/>
        <v>#DIV/0!</v>
      </c>
      <c r="J71" s="184" t="e">
        <f t="shared" si="14"/>
        <v>#DIV/0!</v>
      </c>
      <c r="K71" s="184" t="e">
        <f t="shared" si="15"/>
        <v>#DIV/0!</v>
      </c>
      <c r="L71" s="184" t="e">
        <f t="shared" si="16"/>
        <v>#DIV/0!</v>
      </c>
    </row>
    <row r="72" spans="1:12" ht="12" customHeight="1">
      <c r="A72" s="26"/>
      <c r="B72" s="35">
        <v>3</v>
      </c>
      <c r="C72" s="36" t="s">
        <v>68</v>
      </c>
      <c r="D72" s="283">
        <f t="shared" ref="D72:E72" si="47">SUM(D73,D77)</f>
        <v>190.54</v>
      </c>
      <c r="E72" s="284">
        <f t="shared" si="47"/>
        <v>61716.1</v>
      </c>
      <c r="F72" s="238">
        <f>SUM(F73,F77)</f>
        <v>49130</v>
      </c>
      <c r="G72" s="119">
        <f>SUM(G73,G77)</f>
        <v>49130</v>
      </c>
      <c r="H72" s="119">
        <f>SUM(H73,H77)</f>
        <v>49130</v>
      </c>
      <c r="I72" s="180">
        <f t="shared" ref="I72:I135" si="48">E72/D72*100</f>
        <v>32390.101815891678</v>
      </c>
      <c r="J72" s="180">
        <f t="shared" si="14"/>
        <v>79.606456013908854</v>
      </c>
      <c r="K72" s="180">
        <f t="shared" si="15"/>
        <v>100</v>
      </c>
      <c r="L72" s="180">
        <f t="shared" si="16"/>
        <v>100</v>
      </c>
    </row>
    <row r="73" spans="1:12" ht="12" customHeight="1">
      <c r="A73" s="26"/>
      <c r="B73" s="43">
        <v>31</v>
      </c>
      <c r="C73" s="36" t="s">
        <v>165</v>
      </c>
      <c r="D73" s="289">
        <f t="shared" ref="D73:E73" si="49">SUM(D74,D76)</f>
        <v>0</v>
      </c>
      <c r="E73" s="290">
        <f t="shared" si="49"/>
        <v>0</v>
      </c>
      <c r="F73" s="241">
        <f>SUM(F74:F76)</f>
        <v>38500</v>
      </c>
      <c r="G73" s="122">
        <f>SUM(G74:G76)</f>
        <v>38500</v>
      </c>
      <c r="H73" s="122">
        <f>SUM(H74:H76)</f>
        <v>38500</v>
      </c>
      <c r="I73" s="180" t="e">
        <f t="shared" si="48"/>
        <v>#DIV/0!</v>
      </c>
      <c r="J73" s="180" t="e">
        <f t="shared" si="14"/>
        <v>#DIV/0!</v>
      </c>
      <c r="K73" s="180">
        <f t="shared" si="15"/>
        <v>100</v>
      </c>
      <c r="L73" s="180">
        <f t="shared" si="16"/>
        <v>100</v>
      </c>
    </row>
    <row r="74" spans="1:12" ht="12" customHeight="1">
      <c r="A74" s="26"/>
      <c r="B74" s="37">
        <v>311</v>
      </c>
      <c r="C74" s="39" t="s">
        <v>166</v>
      </c>
      <c r="D74" s="97">
        <v>0</v>
      </c>
      <c r="E74" s="97">
        <v>0</v>
      </c>
      <c r="F74" s="239">
        <v>31860</v>
      </c>
      <c r="G74" s="117">
        <f t="shared" ref="G74:H76" si="50">F74</f>
        <v>31860</v>
      </c>
      <c r="H74" s="117">
        <f t="shared" si="50"/>
        <v>31860</v>
      </c>
      <c r="I74" s="180" t="e">
        <f t="shared" si="48"/>
        <v>#DIV/0!</v>
      </c>
      <c r="J74" s="180" t="e">
        <f t="shared" si="14"/>
        <v>#DIV/0!</v>
      </c>
      <c r="K74" s="180">
        <f t="shared" si="15"/>
        <v>100</v>
      </c>
      <c r="L74" s="180">
        <f t="shared" si="16"/>
        <v>100</v>
      </c>
    </row>
    <row r="75" spans="1:12" ht="12" customHeight="1">
      <c r="A75" s="26"/>
      <c r="B75" s="37">
        <v>312</v>
      </c>
      <c r="C75" s="39" t="s">
        <v>78</v>
      </c>
      <c r="D75" s="97">
        <v>0</v>
      </c>
      <c r="E75" s="97">
        <v>0</v>
      </c>
      <c r="F75" s="239">
        <v>3320</v>
      </c>
      <c r="G75" s="117">
        <f t="shared" si="50"/>
        <v>3320</v>
      </c>
      <c r="H75" s="117">
        <f t="shared" si="50"/>
        <v>3320</v>
      </c>
      <c r="I75" s="180" t="e">
        <f t="shared" si="48"/>
        <v>#DIV/0!</v>
      </c>
      <c r="J75" s="180" t="e">
        <f t="shared" si="14"/>
        <v>#DIV/0!</v>
      </c>
      <c r="K75" s="180">
        <f t="shared" si="15"/>
        <v>100</v>
      </c>
      <c r="L75" s="180">
        <f t="shared" si="16"/>
        <v>100</v>
      </c>
    </row>
    <row r="76" spans="1:12" ht="12" customHeight="1">
      <c r="A76" s="26"/>
      <c r="B76" s="37">
        <v>313</v>
      </c>
      <c r="C76" s="39" t="s">
        <v>37</v>
      </c>
      <c r="D76" s="97">
        <v>0</v>
      </c>
      <c r="E76" s="97">
        <v>0</v>
      </c>
      <c r="F76" s="239">
        <v>3320</v>
      </c>
      <c r="G76" s="117">
        <f t="shared" si="50"/>
        <v>3320</v>
      </c>
      <c r="H76" s="117">
        <f t="shared" si="50"/>
        <v>3320</v>
      </c>
      <c r="I76" s="180" t="e">
        <f t="shared" si="48"/>
        <v>#DIV/0!</v>
      </c>
      <c r="J76" s="180" t="e">
        <f t="shared" si="14"/>
        <v>#DIV/0!</v>
      </c>
      <c r="K76" s="180">
        <f t="shared" si="15"/>
        <v>100</v>
      </c>
      <c r="L76" s="180">
        <f t="shared" si="16"/>
        <v>100</v>
      </c>
    </row>
    <row r="77" spans="1:12" ht="12" customHeight="1">
      <c r="A77" s="26"/>
      <c r="B77" s="35">
        <v>32</v>
      </c>
      <c r="C77" s="36" t="s">
        <v>69</v>
      </c>
      <c r="D77" s="283">
        <f t="shared" ref="D77:E77" si="51">SUM(D79,D80)</f>
        <v>190.54</v>
      </c>
      <c r="E77" s="284">
        <f t="shared" si="51"/>
        <v>61716.1</v>
      </c>
      <c r="F77" s="238">
        <f>SUM(F78:F80)</f>
        <v>10630</v>
      </c>
      <c r="G77" s="119">
        <f>SUM(G78:G80)</f>
        <v>10630</v>
      </c>
      <c r="H77" s="119">
        <f>SUM(H78:H80)</f>
        <v>10630</v>
      </c>
      <c r="I77" s="180">
        <f t="shared" si="48"/>
        <v>32390.101815891678</v>
      </c>
      <c r="J77" s="180">
        <f t="shared" si="14"/>
        <v>17.224030682431327</v>
      </c>
      <c r="K77" s="180">
        <f t="shared" si="15"/>
        <v>100</v>
      </c>
      <c r="L77" s="180">
        <f t="shared" si="16"/>
        <v>100</v>
      </c>
    </row>
    <row r="78" spans="1:12" ht="12" customHeight="1">
      <c r="A78" s="26"/>
      <c r="B78" s="37">
        <v>321</v>
      </c>
      <c r="C78" s="41" t="s">
        <v>79</v>
      </c>
      <c r="D78" s="99">
        <v>0</v>
      </c>
      <c r="E78" s="99">
        <v>0</v>
      </c>
      <c r="F78" s="239">
        <v>6640</v>
      </c>
      <c r="G78" s="117">
        <f t="shared" ref="G78:H80" si="52">F78</f>
        <v>6640</v>
      </c>
      <c r="H78" s="117">
        <f t="shared" si="52"/>
        <v>6640</v>
      </c>
      <c r="I78" s="180" t="e">
        <f t="shared" si="48"/>
        <v>#DIV/0!</v>
      </c>
      <c r="J78" s="180" t="e">
        <f t="shared" si="14"/>
        <v>#DIV/0!</v>
      </c>
      <c r="K78" s="180">
        <f t="shared" si="15"/>
        <v>100</v>
      </c>
      <c r="L78" s="180">
        <f t="shared" si="16"/>
        <v>100</v>
      </c>
    </row>
    <row r="79" spans="1:12" ht="12" customHeight="1">
      <c r="A79" s="26"/>
      <c r="B79" s="37">
        <v>322</v>
      </c>
      <c r="C79" s="39" t="s">
        <v>74</v>
      </c>
      <c r="D79" s="97">
        <v>190.54</v>
      </c>
      <c r="E79" s="97">
        <v>7299.75</v>
      </c>
      <c r="F79" s="239">
        <v>2660</v>
      </c>
      <c r="G79" s="117">
        <f t="shared" si="52"/>
        <v>2660</v>
      </c>
      <c r="H79" s="117">
        <f t="shared" si="52"/>
        <v>2660</v>
      </c>
      <c r="I79" s="180">
        <f t="shared" si="48"/>
        <v>3831.0853364123018</v>
      </c>
      <c r="J79" s="180">
        <f t="shared" si="14"/>
        <v>36.439604096030685</v>
      </c>
      <c r="K79" s="180">
        <f t="shared" si="15"/>
        <v>100</v>
      </c>
      <c r="L79" s="180">
        <f t="shared" si="16"/>
        <v>100</v>
      </c>
    </row>
    <row r="80" spans="1:12" ht="12" customHeight="1">
      <c r="A80" s="26"/>
      <c r="B80" s="37">
        <v>323</v>
      </c>
      <c r="C80" s="39" t="s">
        <v>70</v>
      </c>
      <c r="D80" s="97">
        <v>0</v>
      </c>
      <c r="E80" s="97">
        <v>54416.35</v>
      </c>
      <c r="F80" s="239">
        <v>1330</v>
      </c>
      <c r="G80" s="117">
        <f t="shared" si="52"/>
        <v>1330</v>
      </c>
      <c r="H80" s="117">
        <f t="shared" si="52"/>
        <v>1330</v>
      </c>
      <c r="I80" s="180" t="e">
        <f t="shared" si="48"/>
        <v>#DIV/0!</v>
      </c>
      <c r="J80" s="180">
        <f t="shared" si="14"/>
        <v>2.4441183578097392</v>
      </c>
      <c r="K80" s="180">
        <f t="shared" si="15"/>
        <v>100</v>
      </c>
      <c r="L80" s="180">
        <f t="shared" si="16"/>
        <v>100</v>
      </c>
    </row>
    <row r="81" spans="1:12" ht="12" customHeight="1">
      <c r="A81" s="26"/>
      <c r="B81" s="35">
        <v>4</v>
      </c>
      <c r="C81" s="36" t="s">
        <v>105</v>
      </c>
      <c r="D81" s="283">
        <f t="shared" ref="D81:D82" si="53">D82</f>
        <v>4218.66</v>
      </c>
      <c r="E81" s="284">
        <f t="shared" ref="E81:E82" si="54">E82</f>
        <v>0</v>
      </c>
      <c r="F81" s="238">
        <f t="shared" ref="F81:H82" si="55">F82</f>
        <v>3320</v>
      </c>
      <c r="G81" s="119">
        <f t="shared" si="55"/>
        <v>3320</v>
      </c>
      <c r="H81" s="119">
        <f t="shared" si="55"/>
        <v>3320</v>
      </c>
      <c r="I81" s="180">
        <f t="shared" si="48"/>
        <v>0</v>
      </c>
      <c r="J81" s="180" t="e">
        <f t="shared" si="14"/>
        <v>#DIV/0!</v>
      </c>
      <c r="K81" s="180">
        <f t="shared" si="15"/>
        <v>100</v>
      </c>
      <c r="L81" s="180">
        <f t="shared" si="16"/>
        <v>100</v>
      </c>
    </row>
    <row r="82" spans="1:12" ht="12" customHeight="1">
      <c r="A82" s="26"/>
      <c r="B82" s="35">
        <v>42</v>
      </c>
      <c r="C82" s="36" t="s">
        <v>106</v>
      </c>
      <c r="D82" s="283">
        <f t="shared" si="53"/>
        <v>4218.66</v>
      </c>
      <c r="E82" s="284">
        <f t="shared" si="54"/>
        <v>0</v>
      </c>
      <c r="F82" s="238">
        <f t="shared" si="55"/>
        <v>3320</v>
      </c>
      <c r="G82" s="119">
        <f t="shared" si="55"/>
        <v>3320</v>
      </c>
      <c r="H82" s="119">
        <f t="shared" si="55"/>
        <v>3320</v>
      </c>
      <c r="I82" s="180">
        <f t="shared" si="48"/>
        <v>0</v>
      </c>
      <c r="J82" s="180" t="e">
        <f t="shared" si="14"/>
        <v>#DIV/0!</v>
      </c>
      <c r="K82" s="180">
        <f t="shared" si="15"/>
        <v>100</v>
      </c>
      <c r="L82" s="180">
        <f t="shared" si="16"/>
        <v>100</v>
      </c>
    </row>
    <row r="83" spans="1:12" ht="12" customHeight="1">
      <c r="A83" s="26"/>
      <c r="B83" s="37">
        <v>422</v>
      </c>
      <c r="C83" s="39" t="s">
        <v>47</v>
      </c>
      <c r="D83" s="97">
        <v>4218.66</v>
      </c>
      <c r="E83" s="97">
        <v>0</v>
      </c>
      <c r="F83" s="239">
        <v>3320</v>
      </c>
      <c r="G83" s="117">
        <f>F83</f>
        <v>3320</v>
      </c>
      <c r="H83" s="117">
        <f>G83</f>
        <v>3320</v>
      </c>
      <c r="I83" s="180">
        <f t="shared" si="48"/>
        <v>0</v>
      </c>
      <c r="J83" s="180" t="e">
        <f t="shared" si="14"/>
        <v>#DIV/0!</v>
      </c>
      <c r="K83" s="180">
        <f t="shared" si="15"/>
        <v>100</v>
      </c>
      <c r="L83" s="180">
        <f t="shared" si="16"/>
        <v>100</v>
      </c>
    </row>
    <row r="84" spans="1:12" ht="12" customHeight="1">
      <c r="A84" s="26"/>
      <c r="B84" s="37">
        <v>423</v>
      </c>
      <c r="C84" s="40" t="s">
        <v>191</v>
      </c>
      <c r="D84" s="97">
        <v>6916.52</v>
      </c>
      <c r="E84" s="100">
        <v>0</v>
      </c>
      <c r="F84" s="239">
        <v>0</v>
      </c>
      <c r="G84" s="150">
        <v>0</v>
      </c>
      <c r="H84" s="150">
        <v>0</v>
      </c>
      <c r="I84" s="180">
        <f t="shared" si="48"/>
        <v>0</v>
      </c>
      <c r="J84" s="180" t="e">
        <f t="shared" si="14"/>
        <v>#DIV/0!</v>
      </c>
      <c r="K84" s="180" t="e">
        <f t="shared" si="15"/>
        <v>#DIV/0!</v>
      </c>
      <c r="L84" s="180" t="e">
        <f t="shared" si="16"/>
        <v>#DIV/0!</v>
      </c>
    </row>
    <row r="85" spans="1:12" ht="12" customHeight="1">
      <c r="A85" s="382" t="s">
        <v>207</v>
      </c>
      <c r="B85" s="409"/>
      <c r="C85" s="409"/>
      <c r="D85" s="272">
        <f t="shared" ref="D85:E85" si="56">D86</f>
        <v>32250.239999999998</v>
      </c>
      <c r="E85" s="273">
        <f t="shared" si="56"/>
        <v>6636.14</v>
      </c>
      <c r="F85" s="230">
        <f>F86</f>
        <v>12620</v>
      </c>
      <c r="G85" s="113">
        <f>G86</f>
        <v>12620</v>
      </c>
      <c r="H85" s="113">
        <f>H86</f>
        <v>12620</v>
      </c>
      <c r="I85" s="182">
        <f t="shared" si="48"/>
        <v>20.577025163223595</v>
      </c>
      <c r="J85" s="182">
        <f t="shared" si="14"/>
        <v>190.17079205682822</v>
      </c>
      <c r="K85" s="182">
        <f t="shared" si="15"/>
        <v>100</v>
      </c>
      <c r="L85" s="182">
        <f t="shared" si="16"/>
        <v>100</v>
      </c>
    </row>
    <row r="86" spans="1:12" ht="12" customHeight="1">
      <c r="A86" s="389" t="s">
        <v>170</v>
      </c>
      <c r="B86" s="389"/>
      <c r="C86" s="389"/>
      <c r="D86" s="274">
        <f t="shared" ref="D86:E86" si="57">D88</f>
        <v>32250.239999999998</v>
      </c>
      <c r="E86" s="275">
        <f t="shared" si="57"/>
        <v>6636.14</v>
      </c>
      <c r="F86" s="231">
        <f>F88</f>
        <v>12620</v>
      </c>
      <c r="G86" s="114">
        <f>G88</f>
        <v>12620</v>
      </c>
      <c r="H86" s="114">
        <f>H88</f>
        <v>12620</v>
      </c>
      <c r="I86" s="183">
        <f t="shared" si="48"/>
        <v>20.577025163223595</v>
      </c>
      <c r="J86" s="183">
        <f t="shared" si="14"/>
        <v>190.17079205682822</v>
      </c>
      <c r="K86" s="183">
        <f t="shared" si="15"/>
        <v>100</v>
      </c>
      <c r="L86" s="183">
        <f t="shared" si="16"/>
        <v>100</v>
      </c>
    </row>
    <row r="87" spans="1:12" ht="12" customHeight="1">
      <c r="A87" s="399" t="s">
        <v>67</v>
      </c>
      <c r="B87" s="399"/>
      <c r="C87" s="399"/>
      <c r="D87" s="276">
        <f t="shared" ref="D87:D88" si="58">D88</f>
        <v>32250.239999999998</v>
      </c>
      <c r="E87" s="277">
        <f t="shared" ref="E87:E88" si="59">E88</f>
        <v>6636.14</v>
      </c>
      <c r="F87" s="232">
        <f t="shared" ref="F87:H88" si="60">F88</f>
        <v>12620</v>
      </c>
      <c r="G87" s="115">
        <f t="shared" si="60"/>
        <v>12620</v>
      </c>
      <c r="H87" s="115">
        <f t="shared" si="60"/>
        <v>12620</v>
      </c>
      <c r="I87" s="184">
        <f t="shared" si="48"/>
        <v>20.577025163223595</v>
      </c>
      <c r="J87" s="184">
        <f t="shared" ref="J87:J150" si="61">F87/E87*100</f>
        <v>190.17079205682822</v>
      </c>
      <c r="K87" s="184">
        <f t="shared" ref="K87:K150" si="62">G87/F87*100</f>
        <v>100</v>
      </c>
      <c r="L87" s="184">
        <f t="shared" ref="L87:L150" si="63">H87/G87*100</f>
        <v>100</v>
      </c>
    </row>
    <row r="88" spans="1:12" ht="12" customHeight="1">
      <c r="A88" s="26"/>
      <c r="B88" s="35">
        <v>4</v>
      </c>
      <c r="C88" s="36" t="s">
        <v>105</v>
      </c>
      <c r="D88" s="283">
        <f t="shared" si="58"/>
        <v>32250.239999999998</v>
      </c>
      <c r="E88" s="284">
        <f t="shared" si="59"/>
        <v>6636.14</v>
      </c>
      <c r="F88" s="238">
        <f t="shared" si="60"/>
        <v>12620</v>
      </c>
      <c r="G88" s="119">
        <f t="shared" si="60"/>
        <v>12620</v>
      </c>
      <c r="H88" s="119">
        <f t="shared" si="60"/>
        <v>12620</v>
      </c>
      <c r="I88" s="180">
        <f t="shared" si="48"/>
        <v>20.577025163223595</v>
      </c>
      <c r="J88" s="180">
        <f t="shared" si="61"/>
        <v>190.17079205682822</v>
      </c>
      <c r="K88" s="180">
        <f t="shared" si="62"/>
        <v>100</v>
      </c>
      <c r="L88" s="180">
        <f t="shared" si="63"/>
        <v>100</v>
      </c>
    </row>
    <row r="89" spans="1:12" ht="12" customHeight="1">
      <c r="A89" s="26"/>
      <c r="B89" s="35">
        <v>42</v>
      </c>
      <c r="C89" s="36" t="s">
        <v>106</v>
      </c>
      <c r="D89" s="283">
        <f>SUM(D90,D91,D92)</f>
        <v>32250.239999999998</v>
      </c>
      <c r="E89" s="283">
        <f t="shared" ref="E89" si="64">SUM(E90,E91,E92)</f>
        <v>6636.14</v>
      </c>
      <c r="F89" s="242">
        <f>SUM(F90,F91,F92)</f>
        <v>12620</v>
      </c>
      <c r="G89" s="313">
        <f>SUM(G90,G91,G92)</f>
        <v>12620</v>
      </c>
      <c r="H89" s="313">
        <f>SUM(H90,H91,H92)</f>
        <v>12620</v>
      </c>
      <c r="I89" s="180">
        <f t="shared" si="48"/>
        <v>20.577025163223595</v>
      </c>
      <c r="J89" s="180">
        <f t="shared" si="61"/>
        <v>190.17079205682822</v>
      </c>
      <c r="K89" s="180">
        <f t="shared" si="62"/>
        <v>100</v>
      </c>
      <c r="L89" s="180">
        <f t="shared" si="63"/>
        <v>100</v>
      </c>
    </row>
    <row r="90" spans="1:12" ht="12" customHeight="1">
      <c r="A90" s="26"/>
      <c r="B90" s="37">
        <v>422</v>
      </c>
      <c r="C90" s="39" t="s">
        <v>47</v>
      </c>
      <c r="D90" s="97">
        <v>2319.12</v>
      </c>
      <c r="E90" s="97">
        <v>6636.14</v>
      </c>
      <c r="F90" s="239">
        <v>6640</v>
      </c>
      <c r="G90" s="117">
        <f>F90</f>
        <v>6640</v>
      </c>
      <c r="H90" s="117">
        <f>G90</f>
        <v>6640</v>
      </c>
      <c r="I90" s="180">
        <f t="shared" si="48"/>
        <v>286.14905653868709</v>
      </c>
      <c r="J90" s="180">
        <f t="shared" si="61"/>
        <v>100.05816634368773</v>
      </c>
      <c r="K90" s="180">
        <f t="shared" si="62"/>
        <v>100</v>
      </c>
      <c r="L90" s="180">
        <f t="shared" si="63"/>
        <v>100</v>
      </c>
    </row>
    <row r="91" spans="1:12" ht="12" customHeight="1">
      <c r="A91" s="26"/>
      <c r="B91" s="37">
        <v>423</v>
      </c>
      <c r="C91" s="39" t="s">
        <v>191</v>
      </c>
      <c r="D91" s="97">
        <v>29931.119999999999</v>
      </c>
      <c r="E91" s="97">
        <v>0</v>
      </c>
      <c r="F91" s="239">
        <v>0</v>
      </c>
      <c r="G91" s="117">
        <v>0</v>
      </c>
      <c r="H91" s="117">
        <v>0</v>
      </c>
      <c r="I91" s="180">
        <f t="shared" si="48"/>
        <v>0</v>
      </c>
      <c r="J91" s="180" t="e">
        <f t="shared" si="61"/>
        <v>#DIV/0!</v>
      </c>
      <c r="K91" s="180" t="e">
        <f t="shared" si="62"/>
        <v>#DIV/0!</v>
      </c>
      <c r="L91" s="180" t="e">
        <f t="shared" si="63"/>
        <v>#DIV/0!</v>
      </c>
    </row>
    <row r="92" spans="1:12" ht="12" customHeight="1">
      <c r="A92" s="26"/>
      <c r="B92" s="37">
        <v>426</v>
      </c>
      <c r="C92" s="39" t="s">
        <v>48</v>
      </c>
      <c r="D92" s="97">
        <v>0</v>
      </c>
      <c r="E92" s="97">
        <v>0</v>
      </c>
      <c r="F92" s="239">
        <v>5980</v>
      </c>
      <c r="G92" s="117">
        <f>F92</f>
        <v>5980</v>
      </c>
      <c r="H92" s="117">
        <f>G92</f>
        <v>5980</v>
      </c>
      <c r="I92" s="180" t="e">
        <f t="shared" si="48"/>
        <v>#DIV/0!</v>
      </c>
      <c r="J92" s="180" t="e">
        <f t="shared" si="61"/>
        <v>#DIV/0!</v>
      </c>
      <c r="K92" s="180">
        <f t="shared" si="62"/>
        <v>100</v>
      </c>
      <c r="L92" s="180">
        <f t="shared" si="63"/>
        <v>100</v>
      </c>
    </row>
    <row r="93" spans="1:12" ht="12" customHeight="1">
      <c r="A93" s="382" t="s">
        <v>199</v>
      </c>
      <c r="B93" s="382"/>
      <c r="C93" s="382"/>
      <c r="D93" s="272">
        <f t="shared" ref="D93:E93" si="65">D94</f>
        <v>108848.9</v>
      </c>
      <c r="E93" s="273">
        <f t="shared" si="65"/>
        <v>1065100.54</v>
      </c>
      <c r="F93" s="230">
        <f>F94</f>
        <v>100220</v>
      </c>
      <c r="G93" s="113">
        <f>G94</f>
        <v>100220</v>
      </c>
      <c r="H93" s="113">
        <f>H94</f>
        <v>100220</v>
      </c>
      <c r="I93" s="182">
        <f t="shared" si="48"/>
        <v>978.51291101701531</v>
      </c>
      <c r="J93" s="182">
        <f t="shared" si="61"/>
        <v>9.4094403519878043</v>
      </c>
      <c r="K93" s="182">
        <f t="shared" si="62"/>
        <v>100</v>
      </c>
      <c r="L93" s="182">
        <f t="shared" si="63"/>
        <v>100</v>
      </c>
    </row>
    <row r="94" spans="1:12" ht="12" customHeight="1">
      <c r="A94" s="389" t="s">
        <v>170</v>
      </c>
      <c r="B94" s="389"/>
      <c r="C94" s="389"/>
      <c r="D94" s="274">
        <f t="shared" ref="D94:E94" si="66">D97</f>
        <v>108848.9</v>
      </c>
      <c r="E94" s="275">
        <f t="shared" si="66"/>
        <v>1065100.54</v>
      </c>
      <c r="F94" s="231">
        <f>F97</f>
        <v>100220</v>
      </c>
      <c r="G94" s="114">
        <f>G97</f>
        <v>100220</v>
      </c>
      <c r="H94" s="114">
        <f>H97</f>
        <v>100220</v>
      </c>
      <c r="I94" s="183">
        <f t="shared" si="48"/>
        <v>978.51291101701531</v>
      </c>
      <c r="J94" s="183">
        <f t="shared" si="61"/>
        <v>9.4094403519878043</v>
      </c>
      <c r="K94" s="183">
        <f t="shared" si="62"/>
        <v>100</v>
      </c>
      <c r="L94" s="183">
        <f t="shared" si="63"/>
        <v>100</v>
      </c>
    </row>
    <row r="95" spans="1:12" ht="12" customHeight="1">
      <c r="A95" s="399" t="s">
        <v>80</v>
      </c>
      <c r="B95" s="399"/>
      <c r="C95" s="399"/>
      <c r="D95" s="276">
        <f t="shared" ref="D95:E95" si="67">D93-D96</f>
        <v>-71050.100000000006</v>
      </c>
      <c r="E95" s="277">
        <f t="shared" si="67"/>
        <v>885200.54</v>
      </c>
      <c r="F95" s="232">
        <f>F93-F96</f>
        <v>-79681</v>
      </c>
      <c r="G95" s="115">
        <f>G93-G96</f>
        <v>-79681</v>
      </c>
      <c r="H95" s="115">
        <f>H93-H96</f>
        <v>-79681</v>
      </c>
      <c r="I95" s="184">
        <f t="shared" si="48"/>
        <v>-1245.8821873579348</v>
      </c>
      <c r="J95" s="184">
        <f t="shared" si="61"/>
        <v>-9.00146310349065</v>
      </c>
      <c r="K95" s="184">
        <f t="shared" si="62"/>
        <v>100</v>
      </c>
      <c r="L95" s="184">
        <f t="shared" si="63"/>
        <v>100</v>
      </c>
    </row>
    <row r="96" spans="1:12" ht="12" customHeight="1">
      <c r="A96" s="399" t="s">
        <v>81</v>
      </c>
      <c r="B96" s="399"/>
      <c r="C96" s="399"/>
      <c r="D96" s="276">
        <v>179899</v>
      </c>
      <c r="E96" s="277">
        <v>179900</v>
      </c>
      <c r="F96" s="232">
        <v>179901</v>
      </c>
      <c r="G96" s="115">
        <v>179901</v>
      </c>
      <c r="H96" s="115">
        <v>179901</v>
      </c>
      <c r="I96" s="184">
        <f t="shared" si="48"/>
        <v>100.00055586745897</v>
      </c>
      <c r="J96" s="184">
        <f t="shared" si="61"/>
        <v>100.00055586436909</v>
      </c>
      <c r="K96" s="184">
        <f t="shared" si="62"/>
        <v>100</v>
      </c>
      <c r="L96" s="184">
        <f t="shared" si="63"/>
        <v>100</v>
      </c>
    </row>
    <row r="97" spans="1:12" ht="12" customHeight="1">
      <c r="A97" s="26"/>
      <c r="B97" s="35">
        <v>4</v>
      </c>
      <c r="C97" s="36" t="s">
        <v>105</v>
      </c>
      <c r="D97" s="268">
        <f t="shared" ref="D97:E97" si="68">SUM(D98,D100)</f>
        <v>108848.9</v>
      </c>
      <c r="E97" s="269">
        <f t="shared" si="68"/>
        <v>1065100.54</v>
      </c>
      <c r="F97" s="228">
        <f>SUM(F98,F100)</f>
        <v>100220</v>
      </c>
      <c r="G97" s="111">
        <f>SUM(G98,G100)</f>
        <v>100220</v>
      </c>
      <c r="H97" s="111">
        <f>SUM(H98,H100)</f>
        <v>100220</v>
      </c>
      <c r="I97" s="180">
        <f t="shared" si="48"/>
        <v>978.51291101701531</v>
      </c>
      <c r="J97" s="180">
        <f t="shared" si="61"/>
        <v>9.4094403519878043</v>
      </c>
      <c r="K97" s="180">
        <f t="shared" si="62"/>
        <v>100</v>
      </c>
      <c r="L97" s="180">
        <f t="shared" si="63"/>
        <v>100</v>
      </c>
    </row>
    <row r="98" spans="1:12" ht="12" customHeight="1">
      <c r="A98" s="26"/>
      <c r="B98" s="35">
        <v>45</v>
      </c>
      <c r="C98" s="36" t="s">
        <v>200</v>
      </c>
      <c r="D98" s="278">
        <f t="shared" ref="D98:E98" si="69">SUM(D99:D99)</f>
        <v>108848.9</v>
      </c>
      <c r="E98" s="279">
        <f t="shared" si="69"/>
        <v>1065100.54</v>
      </c>
      <c r="F98" s="233">
        <f>SUM(F99:F99)</f>
        <v>90260</v>
      </c>
      <c r="G98" s="116">
        <f>SUM(G99:G99)</f>
        <v>90260</v>
      </c>
      <c r="H98" s="116">
        <f>SUM(H99:H99)</f>
        <v>90260</v>
      </c>
      <c r="I98" s="180">
        <f t="shared" si="48"/>
        <v>978.51291101701531</v>
      </c>
      <c r="J98" s="180">
        <f t="shared" si="61"/>
        <v>8.4743173635044808</v>
      </c>
      <c r="K98" s="180">
        <f t="shared" si="62"/>
        <v>100</v>
      </c>
      <c r="L98" s="180">
        <f t="shared" si="63"/>
        <v>100</v>
      </c>
    </row>
    <row r="99" spans="1:12" ht="12" customHeight="1">
      <c r="A99" s="26"/>
      <c r="B99" s="37">
        <v>451</v>
      </c>
      <c r="C99" s="39" t="s">
        <v>50</v>
      </c>
      <c r="D99" s="97">
        <v>108848.9</v>
      </c>
      <c r="E99" s="97">
        <v>1065100.54</v>
      </c>
      <c r="F99" s="239">
        <v>90260</v>
      </c>
      <c r="G99" s="117">
        <f>F99</f>
        <v>90260</v>
      </c>
      <c r="H99" s="117">
        <f>G99</f>
        <v>90260</v>
      </c>
      <c r="I99" s="180">
        <f t="shared" si="48"/>
        <v>978.51291101701531</v>
      </c>
      <c r="J99" s="180">
        <f t="shared" si="61"/>
        <v>8.4743173635044808</v>
      </c>
      <c r="K99" s="180">
        <f t="shared" si="62"/>
        <v>100</v>
      </c>
      <c r="L99" s="180">
        <f t="shared" si="63"/>
        <v>100</v>
      </c>
    </row>
    <row r="100" spans="1:12" ht="12" customHeight="1">
      <c r="A100" s="26"/>
      <c r="B100" s="35">
        <v>42</v>
      </c>
      <c r="C100" s="36" t="s">
        <v>201</v>
      </c>
      <c r="D100" s="278">
        <f t="shared" ref="D100:E100" si="70">D102</f>
        <v>0</v>
      </c>
      <c r="E100" s="279">
        <f t="shared" si="70"/>
        <v>0</v>
      </c>
      <c r="F100" s="233">
        <f>SUM(F101:F102)</f>
        <v>9960</v>
      </c>
      <c r="G100" s="116">
        <f t="shared" ref="G100:H100" si="71">SUM(G101:G102)</f>
        <v>9960</v>
      </c>
      <c r="H100" s="116">
        <f t="shared" si="71"/>
        <v>9960</v>
      </c>
      <c r="I100" s="180" t="e">
        <f t="shared" si="48"/>
        <v>#DIV/0!</v>
      </c>
      <c r="J100" s="180" t="e">
        <f t="shared" si="61"/>
        <v>#DIV/0!</v>
      </c>
      <c r="K100" s="180">
        <f t="shared" si="62"/>
        <v>100</v>
      </c>
      <c r="L100" s="180">
        <f t="shared" si="63"/>
        <v>100</v>
      </c>
    </row>
    <row r="101" spans="1:12" ht="12" customHeight="1">
      <c r="A101" s="26"/>
      <c r="B101" s="44">
        <v>422</v>
      </c>
      <c r="C101" s="41" t="s">
        <v>47</v>
      </c>
      <c r="D101" s="99">
        <v>0</v>
      </c>
      <c r="E101" s="99">
        <v>0</v>
      </c>
      <c r="F101" s="239">
        <v>3320</v>
      </c>
      <c r="G101" s="117">
        <f>F101</f>
        <v>3320</v>
      </c>
      <c r="H101" s="117">
        <f>G101</f>
        <v>3320</v>
      </c>
      <c r="I101" s="190" t="e">
        <f t="shared" si="48"/>
        <v>#DIV/0!</v>
      </c>
      <c r="J101" s="190" t="e">
        <f t="shared" si="61"/>
        <v>#DIV/0!</v>
      </c>
      <c r="K101" s="190">
        <f t="shared" si="62"/>
        <v>100</v>
      </c>
      <c r="L101" s="190">
        <f t="shared" si="63"/>
        <v>100</v>
      </c>
    </row>
    <row r="102" spans="1:12" ht="12" customHeight="1">
      <c r="A102" s="26"/>
      <c r="B102" s="37">
        <v>426</v>
      </c>
      <c r="C102" s="39" t="s">
        <v>82</v>
      </c>
      <c r="D102" s="97">
        <v>0</v>
      </c>
      <c r="E102" s="97">
        <v>0</v>
      </c>
      <c r="F102" s="239">
        <v>6640</v>
      </c>
      <c r="G102" s="117">
        <f>F102</f>
        <v>6640</v>
      </c>
      <c r="H102" s="117">
        <f>G102</f>
        <v>6640</v>
      </c>
      <c r="I102" s="180" t="e">
        <f t="shared" si="48"/>
        <v>#DIV/0!</v>
      </c>
      <c r="J102" s="180" t="e">
        <f t="shared" si="61"/>
        <v>#DIV/0!</v>
      </c>
      <c r="K102" s="180">
        <f t="shared" si="62"/>
        <v>100</v>
      </c>
      <c r="L102" s="180">
        <f t="shared" si="63"/>
        <v>100</v>
      </c>
    </row>
    <row r="103" spans="1:12" ht="12" customHeight="1">
      <c r="A103" s="408" t="s">
        <v>83</v>
      </c>
      <c r="B103" s="408"/>
      <c r="C103" s="408"/>
      <c r="D103" s="291">
        <f t="shared" ref="D103:E103" si="72">SUM(D104,D152,D194)</f>
        <v>245321.63</v>
      </c>
      <c r="E103" s="292">
        <f t="shared" si="72"/>
        <v>671975.58000000007</v>
      </c>
      <c r="F103" s="243">
        <f>SUM(F104,F152,F194)</f>
        <v>1225290</v>
      </c>
      <c r="G103" s="103">
        <f>SUM(G104,G152,G194)</f>
        <v>1225290</v>
      </c>
      <c r="H103" s="103">
        <f>SUM(H104,H152,H194)</f>
        <v>1225290</v>
      </c>
      <c r="I103" s="180">
        <f t="shared" si="48"/>
        <v>273.91615651665126</v>
      </c>
      <c r="J103" s="180">
        <f t="shared" si="61"/>
        <v>182.34144758653281</v>
      </c>
      <c r="K103" s="180">
        <f t="shared" si="62"/>
        <v>100</v>
      </c>
      <c r="L103" s="180">
        <f t="shared" si="63"/>
        <v>100</v>
      </c>
    </row>
    <row r="104" spans="1:12" ht="12" customHeight="1">
      <c r="A104" s="396" t="s">
        <v>205</v>
      </c>
      <c r="B104" s="396"/>
      <c r="C104" s="396"/>
      <c r="D104" s="270">
        <f t="shared" ref="D104:E104" si="73">SUM(D105,D114,D121,D138,D145)</f>
        <v>156864.41</v>
      </c>
      <c r="E104" s="271">
        <f t="shared" si="73"/>
        <v>57468.97</v>
      </c>
      <c r="F104" s="229">
        <f>SUM(F105,F114,F121,F138,F145,F129)</f>
        <v>88470</v>
      </c>
      <c r="G104" s="112">
        <f>SUM(G105,G114,G121,G138,G145,G129)</f>
        <v>88470</v>
      </c>
      <c r="H104" s="112">
        <f>SUM(H105,H114,H121,H138,H145,H129)</f>
        <v>88470</v>
      </c>
      <c r="I104" s="181">
        <f t="shared" si="48"/>
        <v>36.636079528810903</v>
      </c>
      <c r="J104" s="181">
        <f t="shared" si="61"/>
        <v>153.94394575020223</v>
      </c>
      <c r="K104" s="181">
        <f t="shared" si="62"/>
        <v>100</v>
      </c>
      <c r="L104" s="181">
        <f t="shared" si="63"/>
        <v>100</v>
      </c>
    </row>
    <row r="105" spans="1:12" ht="12" customHeight="1">
      <c r="A105" s="382" t="s">
        <v>204</v>
      </c>
      <c r="B105" s="382"/>
      <c r="C105" s="382"/>
      <c r="D105" s="272">
        <f t="shared" ref="D105:E105" si="74">D110</f>
        <v>70602.13</v>
      </c>
      <c r="E105" s="273">
        <f t="shared" si="74"/>
        <v>28933.57</v>
      </c>
      <c r="F105" s="230">
        <f>F110</f>
        <v>9300</v>
      </c>
      <c r="G105" s="113">
        <f>G110</f>
        <v>9300</v>
      </c>
      <c r="H105" s="113">
        <f>H110</f>
        <v>9300</v>
      </c>
      <c r="I105" s="182">
        <f t="shared" si="48"/>
        <v>40.981157367348544</v>
      </c>
      <c r="J105" s="182">
        <f t="shared" si="61"/>
        <v>32.142594225323734</v>
      </c>
      <c r="K105" s="182">
        <f t="shared" si="62"/>
        <v>100</v>
      </c>
      <c r="L105" s="182">
        <f t="shared" si="63"/>
        <v>100</v>
      </c>
    </row>
    <row r="106" spans="1:12" ht="12" customHeight="1">
      <c r="A106" s="389" t="s">
        <v>170</v>
      </c>
      <c r="B106" s="389"/>
      <c r="C106" s="389"/>
      <c r="D106" s="274">
        <f t="shared" ref="D106:E106" si="75">D110</f>
        <v>70602.13</v>
      </c>
      <c r="E106" s="275">
        <f t="shared" si="75"/>
        <v>28933.57</v>
      </c>
      <c r="F106" s="231">
        <f>F110</f>
        <v>9300</v>
      </c>
      <c r="G106" s="114">
        <f>G110</f>
        <v>9300</v>
      </c>
      <c r="H106" s="114">
        <f>H110</f>
        <v>9300</v>
      </c>
      <c r="I106" s="183">
        <f t="shared" si="48"/>
        <v>40.981157367348544</v>
      </c>
      <c r="J106" s="183">
        <f t="shared" si="61"/>
        <v>32.142594225323734</v>
      </c>
      <c r="K106" s="183">
        <f t="shared" si="62"/>
        <v>100</v>
      </c>
      <c r="L106" s="183">
        <f t="shared" si="63"/>
        <v>100</v>
      </c>
    </row>
    <row r="107" spans="1:12" ht="12" customHeight="1">
      <c r="A107" s="399" t="s">
        <v>67</v>
      </c>
      <c r="B107" s="399"/>
      <c r="C107" s="399"/>
      <c r="D107" s="276">
        <v>0</v>
      </c>
      <c r="E107" s="277">
        <v>0</v>
      </c>
      <c r="F107" s="232">
        <v>0</v>
      </c>
      <c r="G107" s="115">
        <v>0</v>
      </c>
      <c r="H107" s="115">
        <v>0</v>
      </c>
      <c r="I107" s="184" t="e">
        <f t="shared" si="48"/>
        <v>#DIV/0!</v>
      </c>
      <c r="J107" s="184" t="e">
        <f t="shared" si="61"/>
        <v>#DIV/0!</v>
      </c>
      <c r="K107" s="184" t="e">
        <f t="shared" si="62"/>
        <v>#DIV/0!</v>
      </c>
      <c r="L107" s="184" t="e">
        <f t="shared" si="63"/>
        <v>#DIV/0!</v>
      </c>
    </row>
    <row r="108" spans="1:12" ht="12" customHeight="1">
      <c r="A108" s="399" t="s">
        <v>81</v>
      </c>
      <c r="B108" s="399"/>
      <c r="C108" s="399"/>
      <c r="D108" s="276">
        <v>0</v>
      </c>
      <c r="E108" s="277">
        <v>0</v>
      </c>
      <c r="F108" s="232">
        <v>0</v>
      </c>
      <c r="G108" s="115">
        <v>0</v>
      </c>
      <c r="H108" s="115">
        <v>0</v>
      </c>
      <c r="I108" s="184" t="e">
        <f t="shared" si="48"/>
        <v>#DIV/0!</v>
      </c>
      <c r="J108" s="184" t="e">
        <f t="shared" si="61"/>
        <v>#DIV/0!</v>
      </c>
      <c r="K108" s="184" t="e">
        <f t="shared" si="62"/>
        <v>#DIV/0!</v>
      </c>
      <c r="L108" s="184" t="e">
        <f t="shared" si="63"/>
        <v>#DIV/0!</v>
      </c>
    </row>
    <row r="109" spans="1:12" ht="12" customHeight="1">
      <c r="A109" s="399" t="s">
        <v>206</v>
      </c>
      <c r="B109" s="399"/>
      <c r="C109" s="399"/>
      <c r="D109" s="276">
        <f t="shared" ref="D109:D110" si="76">D110</f>
        <v>70602.13</v>
      </c>
      <c r="E109" s="277">
        <f t="shared" ref="E109:E110" si="77">E110</f>
        <v>28933.57</v>
      </c>
      <c r="F109" s="232">
        <f t="shared" ref="F109:H110" si="78">F110</f>
        <v>9300</v>
      </c>
      <c r="G109" s="115">
        <f t="shared" si="78"/>
        <v>9300</v>
      </c>
      <c r="H109" s="115">
        <f t="shared" si="78"/>
        <v>9300</v>
      </c>
      <c r="I109" s="184">
        <f t="shared" si="48"/>
        <v>40.981157367348544</v>
      </c>
      <c r="J109" s="184">
        <f t="shared" si="61"/>
        <v>32.142594225323734</v>
      </c>
      <c r="K109" s="184">
        <f t="shared" si="62"/>
        <v>100</v>
      </c>
      <c r="L109" s="184">
        <f t="shared" si="63"/>
        <v>100</v>
      </c>
    </row>
    <row r="110" spans="1:12" ht="12" customHeight="1">
      <c r="A110" s="26"/>
      <c r="B110" s="35">
        <v>3</v>
      </c>
      <c r="C110" s="36" t="s">
        <v>68</v>
      </c>
      <c r="D110" s="268">
        <f t="shared" si="76"/>
        <v>70602.13</v>
      </c>
      <c r="E110" s="269">
        <f t="shared" si="77"/>
        <v>28933.57</v>
      </c>
      <c r="F110" s="228">
        <f t="shared" si="78"/>
        <v>9300</v>
      </c>
      <c r="G110" s="111">
        <f t="shared" si="78"/>
        <v>9300</v>
      </c>
      <c r="H110" s="111">
        <f t="shared" si="78"/>
        <v>9300</v>
      </c>
      <c r="I110" s="180">
        <f t="shared" si="48"/>
        <v>40.981157367348544</v>
      </c>
      <c r="J110" s="180">
        <f t="shared" si="61"/>
        <v>32.142594225323734</v>
      </c>
      <c r="K110" s="180">
        <f t="shared" si="62"/>
        <v>100</v>
      </c>
      <c r="L110" s="180">
        <f t="shared" si="63"/>
        <v>100</v>
      </c>
    </row>
    <row r="111" spans="1:12" ht="12" customHeight="1">
      <c r="A111" s="26"/>
      <c r="B111" s="35">
        <v>32</v>
      </c>
      <c r="C111" s="36" t="s">
        <v>69</v>
      </c>
      <c r="D111" s="278">
        <f t="shared" ref="D111:E111" si="79">SUM(D112,D113)</f>
        <v>70602.13</v>
      </c>
      <c r="E111" s="279">
        <f t="shared" si="79"/>
        <v>28933.57</v>
      </c>
      <c r="F111" s="233">
        <f>SUM(F112,F113)</f>
        <v>9300</v>
      </c>
      <c r="G111" s="116">
        <f>SUM(G112,G113)</f>
        <v>9300</v>
      </c>
      <c r="H111" s="116">
        <f>SUM(H112,H113)</f>
        <v>9300</v>
      </c>
      <c r="I111" s="180">
        <f t="shared" si="48"/>
        <v>40.981157367348544</v>
      </c>
      <c r="J111" s="180">
        <f t="shared" si="61"/>
        <v>32.142594225323734</v>
      </c>
      <c r="K111" s="180">
        <f t="shared" si="62"/>
        <v>100</v>
      </c>
      <c r="L111" s="180">
        <f t="shared" si="63"/>
        <v>100</v>
      </c>
    </row>
    <row r="112" spans="1:12" ht="12" customHeight="1">
      <c r="A112" s="26"/>
      <c r="B112" s="37">
        <v>322</v>
      </c>
      <c r="C112" s="39" t="s">
        <v>74</v>
      </c>
      <c r="D112" s="97">
        <v>4884.43</v>
      </c>
      <c r="E112" s="97">
        <v>15661.29</v>
      </c>
      <c r="F112" s="239">
        <v>6640</v>
      </c>
      <c r="G112" s="117">
        <f>F112</f>
        <v>6640</v>
      </c>
      <c r="H112" s="117">
        <f>G112</f>
        <v>6640</v>
      </c>
      <c r="I112" s="180">
        <f t="shared" si="48"/>
        <v>320.6370037036051</v>
      </c>
      <c r="J112" s="180">
        <f t="shared" si="61"/>
        <v>42.397529194593801</v>
      </c>
      <c r="K112" s="180">
        <f t="shared" si="62"/>
        <v>100</v>
      </c>
      <c r="L112" s="180">
        <f t="shared" si="63"/>
        <v>100</v>
      </c>
    </row>
    <row r="113" spans="1:12" ht="12" customHeight="1">
      <c r="A113" s="26"/>
      <c r="B113" s="45">
        <v>323</v>
      </c>
      <c r="C113" s="39" t="s">
        <v>70</v>
      </c>
      <c r="D113" s="97">
        <v>65717.7</v>
      </c>
      <c r="E113" s="97">
        <v>13272.28</v>
      </c>
      <c r="F113" s="239">
        <v>2660</v>
      </c>
      <c r="G113" s="117">
        <f>F113</f>
        <v>2660</v>
      </c>
      <c r="H113" s="117">
        <f>G113</f>
        <v>2660</v>
      </c>
      <c r="I113" s="180">
        <f t="shared" si="48"/>
        <v>20.195898517446594</v>
      </c>
      <c r="J113" s="180">
        <f t="shared" si="61"/>
        <v>20.041771270648297</v>
      </c>
      <c r="K113" s="180">
        <f t="shared" si="62"/>
        <v>100</v>
      </c>
      <c r="L113" s="180">
        <f t="shared" si="63"/>
        <v>100</v>
      </c>
    </row>
    <row r="114" spans="1:12" ht="12" customHeight="1">
      <c r="A114" s="382" t="s">
        <v>274</v>
      </c>
      <c r="B114" s="382"/>
      <c r="C114" s="382"/>
      <c r="D114" s="272">
        <f t="shared" ref="D114:E114" si="80">D115</f>
        <v>9673.74</v>
      </c>
      <c r="E114" s="273">
        <f t="shared" si="80"/>
        <v>0</v>
      </c>
      <c r="F114" s="230">
        <f>F115</f>
        <v>5980</v>
      </c>
      <c r="G114" s="113">
        <f>G115</f>
        <v>5980</v>
      </c>
      <c r="H114" s="113">
        <f>H115</f>
        <v>5980</v>
      </c>
      <c r="I114" s="182">
        <f t="shared" si="48"/>
        <v>0</v>
      </c>
      <c r="J114" s="182" t="e">
        <f t="shared" si="61"/>
        <v>#DIV/0!</v>
      </c>
      <c r="K114" s="182">
        <f t="shared" si="62"/>
        <v>100</v>
      </c>
      <c r="L114" s="182">
        <f t="shared" si="63"/>
        <v>100</v>
      </c>
    </row>
    <row r="115" spans="1:12" ht="12" customHeight="1">
      <c r="A115" s="389" t="s">
        <v>170</v>
      </c>
      <c r="B115" s="389"/>
      <c r="C115" s="389"/>
      <c r="D115" s="274">
        <f t="shared" ref="D115:E115" si="81">D117</f>
        <v>9673.74</v>
      </c>
      <c r="E115" s="275">
        <f t="shared" si="81"/>
        <v>0</v>
      </c>
      <c r="F115" s="231">
        <f>F117</f>
        <v>5980</v>
      </c>
      <c r="G115" s="114">
        <f>G117</f>
        <v>5980</v>
      </c>
      <c r="H115" s="114">
        <f>H117</f>
        <v>5980</v>
      </c>
      <c r="I115" s="183">
        <f t="shared" si="48"/>
        <v>0</v>
      </c>
      <c r="J115" s="183" t="e">
        <f t="shared" si="61"/>
        <v>#DIV/0!</v>
      </c>
      <c r="K115" s="183">
        <f t="shared" si="62"/>
        <v>100</v>
      </c>
      <c r="L115" s="183">
        <f t="shared" si="63"/>
        <v>100</v>
      </c>
    </row>
    <row r="116" spans="1:12" ht="12" customHeight="1">
      <c r="A116" s="399" t="s">
        <v>67</v>
      </c>
      <c r="B116" s="399"/>
      <c r="C116" s="399"/>
      <c r="D116" s="276">
        <f t="shared" ref="D116:D117" si="82">D117</f>
        <v>9673.74</v>
      </c>
      <c r="E116" s="277">
        <f t="shared" ref="E116:E117" si="83">E117</f>
        <v>0</v>
      </c>
      <c r="F116" s="232">
        <f t="shared" ref="F116:H117" si="84">F117</f>
        <v>5980</v>
      </c>
      <c r="G116" s="115">
        <f t="shared" si="84"/>
        <v>5980</v>
      </c>
      <c r="H116" s="115">
        <f t="shared" si="84"/>
        <v>5980</v>
      </c>
      <c r="I116" s="184">
        <f t="shared" si="48"/>
        <v>0</v>
      </c>
      <c r="J116" s="184" t="e">
        <f t="shared" si="61"/>
        <v>#DIV/0!</v>
      </c>
      <c r="K116" s="184">
        <f t="shared" si="62"/>
        <v>100</v>
      </c>
      <c r="L116" s="184">
        <f t="shared" si="63"/>
        <v>100</v>
      </c>
    </row>
    <row r="117" spans="1:12" ht="12" customHeight="1">
      <c r="A117" s="26"/>
      <c r="B117" s="35">
        <v>3</v>
      </c>
      <c r="C117" s="36" t="s">
        <v>68</v>
      </c>
      <c r="D117" s="268">
        <f t="shared" si="82"/>
        <v>9673.74</v>
      </c>
      <c r="E117" s="269">
        <f t="shared" si="83"/>
        <v>0</v>
      </c>
      <c r="F117" s="228">
        <f t="shared" si="84"/>
        <v>5980</v>
      </c>
      <c r="G117" s="111">
        <f t="shared" si="84"/>
        <v>5980</v>
      </c>
      <c r="H117" s="111">
        <f t="shared" si="84"/>
        <v>5980</v>
      </c>
      <c r="I117" s="180">
        <f t="shared" si="48"/>
        <v>0</v>
      </c>
      <c r="J117" s="180" t="e">
        <f t="shared" si="61"/>
        <v>#DIV/0!</v>
      </c>
      <c r="K117" s="180">
        <f t="shared" si="62"/>
        <v>100</v>
      </c>
      <c r="L117" s="180">
        <f t="shared" si="63"/>
        <v>100</v>
      </c>
    </row>
    <row r="118" spans="1:12" ht="12" customHeight="1">
      <c r="A118" s="26"/>
      <c r="B118" s="35">
        <v>32</v>
      </c>
      <c r="C118" s="36" t="s">
        <v>69</v>
      </c>
      <c r="D118" s="278">
        <f t="shared" ref="D118:E118" si="85">SUM(D119,D120)</f>
        <v>9673.74</v>
      </c>
      <c r="E118" s="279">
        <f t="shared" si="85"/>
        <v>0</v>
      </c>
      <c r="F118" s="233">
        <f>SUM(F119,F120)</f>
        <v>5980</v>
      </c>
      <c r="G118" s="116">
        <f>SUM(G119,G120)</f>
        <v>5980</v>
      </c>
      <c r="H118" s="116">
        <f>SUM(H119,H120)</f>
        <v>5980</v>
      </c>
      <c r="I118" s="180">
        <f t="shared" si="48"/>
        <v>0</v>
      </c>
      <c r="J118" s="180" t="e">
        <f t="shared" si="61"/>
        <v>#DIV/0!</v>
      </c>
      <c r="K118" s="180">
        <f t="shared" si="62"/>
        <v>100</v>
      </c>
      <c r="L118" s="180">
        <f t="shared" si="63"/>
        <v>100</v>
      </c>
    </row>
    <row r="119" spans="1:12" ht="12" customHeight="1">
      <c r="A119" s="26"/>
      <c r="B119" s="37">
        <v>322</v>
      </c>
      <c r="C119" s="39" t="s">
        <v>74</v>
      </c>
      <c r="D119" s="97">
        <v>4423.74</v>
      </c>
      <c r="E119" s="97">
        <v>0</v>
      </c>
      <c r="F119" s="239">
        <v>2660</v>
      </c>
      <c r="G119" s="117">
        <f>F119</f>
        <v>2660</v>
      </c>
      <c r="H119" s="117">
        <f>G119</f>
        <v>2660</v>
      </c>
      <c r="I119" s="180">
        <f t="shared" si="48"/>
        <v>0</v>
      </c>
      <c r="J119" s="180" t="e">
        <f t="shared" si="61"/>
        <v>#DIV/0!</v>
      </c>
      <c r="K119" s="180">
        <f t="shared" si="62"/>
        <v>100</v>
      </c>
      <c r="L119" s="180">
        <f t="shared" si="63"/>
        <v>100</v>
      </c>
    </row>
    <row r="120" spans="1:12" ht="12" customHeight="1">
      <c r="A120" s="26"/>
      <c r="B120" s="45">
        <v>323</v>
      </c>
      <c r="C120" s="39" t="s">
        <v>70</v>
      </c>
      <c r="D120" s="97">
        <v>5250</v>
      </c>
      <c r="E120" s="97">
        <v>0</v>
      </c>
      <c r="F120" s="239">
        <v>3320</v>
      </c>
      <c r="G120" s="117">
        <f>F120</f>
        <v>3320</v>
      </c>
      <c r="H120" s="117">
        <f>G120</f>
        <v>3320</v>
      </c>
      <c r="I120" s="180">
        <f t="shared" si="48"/>
        <v>0</v>
      </c>
      <c r="J120" s="180" t="e">
        <f t="shared" si="61"/>
        <v>#DIV/0!</v>
      </c>
      <c r="K120" s="180">
        <f t="shared" si="62"/>
        <v>100</v>
      </c>
      <c r="L120" s="180">
        <f t="shared" si="63"/>
        <v>100</v>
      </c>
    </row>
    <row r="121" spans="1:12" ht="12" customHeight="1">
      <c r="A121" s="382" t="s">
        <v>272</v>
      </c>
      <c r="B121" s="382"/>
      <c r="C121" s="382"/>
      <c r="D121" s="272">
        <f t="shared" ref="D121:E121" si="86">D122</f>
        <v>45290.84</v>
      </c>
      <c r="E121" s="273">
        <f t="shared" si="86"/>
        <v>28535.4</v>
      </c>
      <c r="F121" s="230">
        <f>F122</f>
        <v>34520</v>
      </c>
      <c r="G121" s="113">
        <f>G122</f>
        <v>34520</v>
      </c>
      <c r="H121" s="113">
        <f>H122</f>
        <v>34520</v>
      </c>
      <c r="I121" s="182">
        <f t="shared" si="48"/>
        <v>63.004793022165195</v>
      </c>
      <c r="J121" s="182">
        <f t="shared" si="61"/>
        <v>120.97254638098643</v>
      </c>
      <c r="K121" s="182">
        <f t="shared" si="62"/>
        <v>100</v>
      </c>
      <c r="L121" s="182">
        <f t="shared" si="63"/>
        <v>100</v>
      </c>
    </row>
    <row r="122" spans="1:12" ht="12" customHeight="1">
      <c r="A122" s="389" t="s">
        <v>170</v>
      </c>
      <c r="B122" s="389"/>
      <c r="C122" s="389"/>
      <c r="D122" s="274">
        <f t="shared" ref="D122:E122" si="87">D125</f>
        <v>45290.84</v>
      </c>
      <c r="E122" s="275">
        <f t="shared" si="87"/>
        <v>28535.4</v>
      </c>
      <c r="F122" s="231">
        <f>F125</f>
        <v>34520</v>
      </c>
      <c r="G122" s="114">
        <f>G125</f>
        <v>34520</v>
      </c>
      <c r="H122" s="114">
        <f>H125</f>
        <v>34520</v>
      </c>
      <c r="I122" s="183">
        <f t="shared" si="48"/>
        <v>63.004793022165195</v>
      </c>
      <c r="J122" s="183">
        <f t="shared" si="61"/>
        <v>120.97254638098643</v>
      </c>
      <c r="K122" s="183">
        <f t="shared" si="62"/>
        <v>100</v>
      </c>
      <c r="L122" s="183">
        <f t="shared" si="63"/>
        <v>100</v>
      </c>
    </row>
    <row r="123" spans="1:12" ht="12" customHeight="1">
      <c r="A123" s="399" t="s">
        <v>273</v>
      </c>
      <c r="B123" s="399"/>
      <c r="C123" s="399"/>
      <c r="D123" s="276">
        <v>40000</v>
      </c>
      <c r="E123" s="277">
        <v>20000</v>
      </c>
      <c r="F123" s="232">
        <v>24520</v>
      </c>
      <c r="G123" s="115">
        <v>24520</v>
      </c>
      <c r="H123" s="115">
        <v>24520</v>
      </c>
      <c r="I123" s="184">
        <f t="shared" si="48"/>
        <v>50</v>
      </c>
      <c r="J123" s="184">
        <f t="shared" si="61"/>
        <v>122.6</v>
      </c>
      <c r="K123" s="184">
        <f t="shared" si="62"/>
        <v>100</v>
      </c>
      <c r="L123" s="184">
        <f t="shared" si="63"/>
        <v>100</v>
      </c>
    </row>
    <row r="124" spans="1:12" ht="12" customHeight="1">
      <c r="A124" s="399" t="s">
        <v>67</v>
      </c>
      <c r="B124" s="399"/>
      <c r="C124" s="399"/>
      <c r="D124" s="276">
        <v>5290.84</v>
      </c>
      <c r="E124" s="277">
        <v>8535.4</v>
      </c>
      <c r="F124" s="232">
        <v>10000</v>
      </c>
      <c r="G124" s="115">
        <v>10000</v>
      </c>
      <c r="H124" s="115">
        <v>10000</v>
      </c>
      <c r="I124" s="184">
        <f t="shared" si="48"/>
        <v>161.32409976487665</v>
      </c>
      <c r="J124" s="184">
        <f t="shared" si="61"/>
        <v>117.15912552428709</v>
      </c>
      <c r="K124" s="184">
        <f t="shared" si="62"/>
        <v>100</v>
      </c>
      <c r="L124" s="184">
        <f t="shared" si="63"/>
        <v>100</v>
      </c>
    </row>
    <row r="125" spans="1:12" ht="12" customHeight="1">
      <c r="A125" s="26"/>
      <c r="B125" s="35">
        <v>3</v>
      </c>
      <c r="C125" s="36" t="s">
        <v>68</v>
      </c>
      <c r="D125" s="283">
        <f t="shared" ref="D125:E125" si="88">D126</f>
        <v>45290.84</v>
      </c>
      <c r="E125" s="284">
        <f t="shared" si="88"/>
        <v>28535.4</v>
      </c>
      <c r="F125" s="238">
        <f>F126</f>
        <v>34520</v>
      </c>
      <c r="G125" s="119">
        <f>G126</f>
        <v>34520</v>
      </c>
      <c r="H125" s="119">
        <f>H126</f>
        <v>34520</v>
      </c>
      <c r="I125" s="180">
        <f t="shared" si="48"/>
        <v>63.004793022165195</v>
      </c>
      <c r="J125" s="180">
        <f t="shared" si="61"/>
        <v>120.97254638098643</v>
      </c>
      <c r="K125" s="180">
        <f t="shared" si="62"/>
        <v>100</v>
      </c>
      <c r="L125" s="180">
        <f t="shared" si="63"/>
        <v>100</v>
      </c>
    </row>
    <row r="126" spans="1:12" ht="12" customHeight="1">
      <c r="A126" s="26"/>
      <c r="B126" s="35">
        <v>32</v>
      </c>
      <c r="C126" s="36" t="s">
        <v>69</v>
      </c>
      <c r="D126" s="283">
        <f t="shared" ref="D126:E126" si="89">SUM(D127,D128)</f>
        <v>45290.84</v>
      </c>
      <c r="E126" s="284">
        <f t="shared" si="89"/>
        <v>28535.4</v>
      </c>
      <c r="F126" s="238">
        <f>SUM(F127,F128)</f>
        <v>34520</v>
      </c>
      <c r="G126" s="119">
        <f>SUM(G127,G128)</f>
        <v>34520</v>
      </c>
      <c r="H126" s="119">
        <f>SUM(H127,H128)</f>
        <v>34520</v>
      </c>
      <c r="I126" s="180">
        <f t="shared" si="48"/>
        <v>63.004793022165195</v>
      </c>
      <c r="J126" s="180">
        <f t="shared" si="61"/>
        <v>120.97254638098643</v>
      </c>
      <c r="K126" s="180">
        <f t="shared" si="62"/>
        <v>100</v>
      </c>
      <c r="L126" s="180">
        <f t="shared" si="63"/>
        <v>100</v>
      </c>
    </row>
    <row r="127" spans="1:12" ht="12" customHeight="1">
      <c r="A127" s="26"/>
      <c r="B127" s="37">
        <v>322</v>
      </c>
      <c r="C127" s="39" t="s">
        <v>74</v>
      </c>
      <c r="D127" s="97">
        <v>15576.72</v>
      </c>
      <c r="E127" s="97">
        <v>13272.28</v>
      </c>
      <c r="F127" s="239">
        <v>16600</v>
      </c>
      <c r="G127" s="117">
        <f>F127</f>
        <v>16600</v>
      </c>
      <c r="H127" s="117">
        <f>G127</f>
        <v>16600</v>
      </c>
      <c r="I127" s="180">
        <f t="shared" si="48"/>
        <v>85.205871325927419</v>
      </c>
      <c r="J127" s="180">
        <f t="shared" si="61"/>
        <v>125.07270792960968</v>
      </c>
      <c r="K127" s="180">
        <f t="shared" si="62"/>
        <v>100</v>
      </c>
      <c r="L127" s="180">
        <f t="shared" si="63"/>
        <v>100</v>
      </c>
    </row>
    <row r="128" spans="1:12" ht="12" customHeight="1">
      <c r="A128" s="26"/>
      <c r="B128" s="37">
        <v>323</v>
      </c>
      <c r="C128" s="39" t="s">
        <v>70</v>
      </c>
      <c r="D128" s="97">
        <v>29714.12</v>
      </c>
      <c r="E128" s="97">
        <v>15263.12</v>
      </c>
      <c r="F128" s="239">
        <v>17920</v>
      </c>
      <c r="G128" s="117">
        <f>F128</f>
        <v>17920</v>
      </c>
      <c r="H128" s="117">
        <f>G128</f>
        <v>17920</v>
      </c>
      <c r="I128" s="180">
        <f t="shared" si="48"/>
        <v>51.366555698099091</v>
      </c>
      <c r="J128" s="180">
        <f t="shared" si="61"/>
        <v>117.40718804543238</v>
      </c>
      <c r="K128" s="180">
        <f t="shared" si="62"/>
        <v>100</v>
      </c>
      <c r="L128" s="180">
        <f t="shared" si="63"/>
        <v>100</v>
      </c>
    </row>
    <row r="129" spans="1:12" ht="12" customHeight="1">
      <c r="A129" s="382" t="s">
        <v>84</v>
      </c>
      <c r="B129" s="382"/>
      <c r="C129" s="382"/>
      <c r="D129" s="272">
        <f t="shared" ref="D129:E129" si="90">D130</f>
        <v>15336.39</v>
      </c>
      <c r="E129" s="273">
        <f t="shared" si="90"/>
        <v>15926.74</v>
      </c>
      <c r="F129" s="230">
        <f>F130</f>
        <v>5320</v>
      </c>
      <c r="G129" s="113">
        <f>G130</f>
        <v>5320</v>
      </c>
      <c r="H129" s="113">
        <f>H130</f>
        <v>5320</v>
      </c>
      <c r="I129" s="191">
        <f t="shared" si="48"/>
        <v>103.84934133782463</v>
      </c>
      <c r="J129" s="191">
        <f t="shared" si="61"/>
        <v>33.402943728597315</v>
      </c>
      <c r="K129" s="191">
        <f t="shared" si="62"/>
        <v>100</v>
      </c>
      <c r="L129" s="191">
        <f t="shared" si="63"/>
        <v>100</v>
      </c>
    </row>
    <row r="130" spans="1:12" ht="12" customHeight="1">
      <c r="A130" s="389" t="s">
        <v>170</v>
      </c>
      <c r="B130" s="389"/>
      <c r="C130" s="389"/>
      <c r="D130" s="274">
        <f t="shared" ref="D130:E130" si="91">D132+D135</f>
        <v>15336.39</v>
      </c>
      <c r="E130" s="275">
        <f t="shared" si="91"/>
        <v>15926.74</v>
      </c>
      <c r="F130" s="231">
        <f>F132+F135</f>
        <v>5320</v>
      </c>
      <c r="G130" s="114">
        <f>G132+G135</f>
        <v>5320</v>
      </c>
      <c r="H130" s="114">
        <f>H132+H135</f>
        <v>5320</v>
      </c>
      <c r="I130" s="192">
        <f t="shared" si="48"/>
        <v>103.84934133782463</v>
      </c>
      <c r="J130" s="192">
        <f t="shared" si="61"/>
        <v>33.402943728597315</v>
      </c>
      <c r="K130" s="192">
        <f t="shared" si="62"/>
        <v>100</v>
      </c>
      <c r="L130" s="192">
        <f t="shared" si="63"/>
        <v>100</v>
      </c>
    </row>
    <row r="131" spans="1:12" ht="12" customHeight="1">
      <c r="A131" s="385" t="s">
        <v>116</v>
      </c>
      <c r="B131" s="386"/>
      <c r="C131" s="386"/>
      <c r="D131" s="276">
        <v>39999</v>
      </c>
      <c r="E131" s="277">
        <v>40000</v>
      </c>
      <c r="F131" s="232">
        <v>5320</v>
      </c>
      <c r="G131" s="115">
        <v>5320</v>
      </c>
      <c r="H131" s="115">
        <v>5320</v>
      </c>
      <c r="I131" s="193">
        <f t="shared" si="48"/>
        <v>100.00250006250155</v>
      </c>
      <c r="J131" s="193">
        <f t="shared" si="61"/>
        <v>13.3</v>
      </c>
      <c r="K131" s="193">
        <f t="shared" si="62"/>
        <v>100</v>
      </c>
      <c r="L131" s="193">
        <f t="shared" si="63"/>
        <v>100</v>
      </c>
    </row>
    <row r="132" spans="1:12" ht="12" customHeight="1">
      <c r="A132" s="26"/>
      <c r="B132" s="35">
        <v>3</v>
      </c>
      <c r="C132" s="36" t="s">
        <v>68</v>
      </c>
      <c r="D132" s="268">
        <f t="shared" ref="D132:D133" si="92">D133</f>
        <v>12016.39</v>
      </c>
      <c r="E132" s="269">
        <f t="shared" ref="E132:E133" si="93">E133</f>
        <v>15926.74</v>
      </c>
      <c r="F132" s="228">
        <f t="shared" ref="F132:H133" si="94">F133</f>
        <v>2000</v>
      </c>
      <c r="G132" s="111">
        <f t="shared" si="94"/>
        <v>2000</v>
      </c>
      <c r="H132" s="111">
        <f t="shared" si="94"/>
        <v>2000</v>
      </c>
      <c r="I132" s="180">
        <f t="shared" si="48"/>
        <v>132.54180332029836</v>
      </c>
      <c r="J132" s="180">
        <f t="shared" si="61"/>
        <v>12.557497642329817</v>
      </c>
      <c r="K132" s="180">
        <f t="shared" si="62"/>
        <v>100</v>
      </c>
      <c r="L132" s="180">
        <f t="shared" si="63"/>
        <v>100</v>
      </c>
    </row>
    <row r="133" spans="1:12" ht="12" customHeight="1">
      <c r="A133" s="26"/>
      <c r="B133" s="35">
        <v>32</v>
      </c>
      <c r="C133" s="36" t="s">
        <v>69</v>
      </c>
      <c r="D133" s="293">
        <f t="shared" si="92"/>
        <v>12016.39</v>
      </c>
      <c r="E133" s="294">
        <f t="shared" si="93"/>
        <v>15926.74</v>
      </c>
      <c r="F133" s="244">
        <f t="shared" si="94"/>
        <v>2000</v>
      </c>
      <c r="G133" s="123">
        <f t="shared" si="94"/>
        <v>2000</v>
      </c>
      <c r="H133" s="123">
        <f t="shared" si="94"/>
        <v>2000</v>
      </c>
      <c r="I133" s="180">
        <f t="shared" si="48"/>
        <v>132.54180332029836</v>
      </c>
      <c r="J133" s="180">
        <f t="shared" si="61"/>
        <v>12.557497642329817</v>
      </c>
      <c r="K133" s="180">
        <f t="shared" si="62"/>
        <v>100</v>
      </c>
      <c r="L133" s="180">
        <f t="shared" si="63"/>
        <v>100</v>
      </c>
    </row>
    <row r="134" spans="1:12" ht="12" customHeight="1">
      <c r="A134" s="26"/>
      <c r="B134" s="37">
        <v>323</v>
      </c>
      <c r="C134" s="39" t="s">
        <v>70</v>
      </c>
      <c r="D134" s="97">
        <v>12016.39</v>
      </c>
      <c r="E134" s="97">
        <v>15926.74</v>
      </c>
      <c r="F134" s="239">
        <v>2000</v>
      </c>
      <c r="G134" s="117">
        <f>F134</f>
        <v>2000</v>
      </c>
      <c r="H134" s="117">
        <f>G134</f>
        <v>2000</v>
      </c>
      <c r="I134" s="180">
        <f t="shared" si="48"/>
        <v>132.54180332029836</v>
      </c>
      <c r="J134" s="180">
        <f t="shared" si="61"/>
        <v>12.557497642329817</v>
      </c>
      <c r="K134" s="180">
        <f t="shared" si="62"/>
        <v>100</v>
      </c>
      <c r="L134" s="180">
        <f t="shared" si="63"/>
        <v>100</v>
      </c>
    </row>
    <row r="135" spans="1:12" ht="12" customHeight="1">
      <c r="A135" s="26"/>
      <c r="B135" s="46">
        <v>4</v>
      </c>
      <c r="C135" s="36" t="s">
        <v>85</v>
      </c>
      <c r="D135" s="283">
        <f t="shared" ref="D135:D136" si="95">SUM(D136)</f>
        <v>3320</v>
      </c>
      <c r="E135" s="284">
        <f t="shared" ref="E135:E136" si="96">SUM(E136)</f>
        <v>0</v>
      </c>
      <c r="F135" s="238">
        <f t="shared" ref="F135:H136" si="97">SUM(F136)</f>
        <v>3320</v>
      </c>
      <c r="G135" s="119">
        <f t="shared" si="97"/>
        <v>3320</v>
      </c>
      <c r="H135" s="119">
        <f t="shared" si="97"/>
        <v>3320</v>
      </c>
      <c r="I135" s="180">
        <f t="shared" si="48"/>
        <v>0</v>
      </c>
      <c r="J135" s="180" t="e">
        <f t="shared" si="61"/>
        <v>#DIV/0!</v>
      </c>
      <c r="K135" s="180">
        <f t="shared" si="62"/>
        <v>100</v>
      </c>
      <c r="L135" s="180">
        <f t="shared" si="63"/>
        <v>100</v>
      </c>
    </row>
    <row r="136" spans="1:12" ht="12" customHeight="1">
      <c r="A136" s="26"/>
      <c r="B136" s="46">
        <v>42</v>
      </c>
      <c r="C136" s="36" t="s">
        <v>86</v>
      </c>
      <c r="D136" s="283">
        <f t="shared" si="95"/>
        <v>3320</v>
      </c>
      <c r="E136" s="284">
        <f t="shared" si="96"/>
        <v>0</v>
      </c>
      <c r="F136" s="238">
        <f t="shared" si="97"/>
        <v>3320</v>
      </c>
      <c r="G136" s="119">
        <f t="shared" si="97"/>
        <v>3320</v>
      </c>
      <c r="H136" s="119">
        <f t="shared" si="97"/>
        <v>3320</v>
      </c>
      <c r="I136" s="180">
        <f t="shared" ref="I136:I199" si="98">E136/D136*100</f>
        <v>0</v>
      </c>
      <c r="J136" s="180" t="e">
        <f t="shared" si="61"/>
        <v>#DIV/0!</v>
      </c>
      <c r="K136" s="180">
        <f t="shared" si="62"/>
        <v>100</v>
      </c>
      <c r="L136" s="180">
        <f t="shared" si="63"/>
        <v>100</v>
      </c>
    </row>
    <row r="137" spans="1:12" ht="12" customHeight="1">
      <c r="A137" s="26"/>
      <c r="B137" s="47">
        <v>422</v>
      </c>
      <c r="C137" s="39" t="s">
        <v>47</v>
      </c>
      <c r="D137" s="97">
        <v>3320</v>
      </c>
      <c r="E137" s="97">
        <v>0</v>
      </c>
      <c r="F137" s="239">
        <v>3320</v>
      </c>
      <c r="G137" s="117">
        <f>F137</f>
        <v>3320</v>
      </c>
      <c r="H137" s="117">
        <f>G137</f>
        <v>3320</v>
      </c>
      <c r="I137" s="180">
        <f t="shared" si="98"/>
        <v>0</v>
      </c>
      <c r="J137" s="180" t="e">
        <f t="shared" si="61"/>
        <v>#DIV/0!</v>
      </c>
      <c r="K137" s="180">
        <f t="shared" si="62"/>
        <v>100</v>
      </c>
      <c r="L137" s="180">
        <f t="shared" si="63"/>
        <v>100</v>
      </c>
    </row>
    <row r="138" spans="1:12" ht="12" customHeight="1">
      <c r="A138" s="382" t="s">
        <v>270</v>
      </c>
      <c r="B138" s="382"/>
      <c r="C138" s="382"/>
      <c r="D138" s="287">
        <f t="shared" ref="D138:E138" si="99">D141</f>
        <v>0</v>
      </c>
      <c r="E138" s="288">
        <f t="shared" si="99"/>
        <v>0</v>
      </c>
      <c r="F138" s="240">
        <f>F141</f>
        <v>5320</v>
      </c>
      <c r="G138" s="121">
        <f>G141</f>
        <v>5320</v>
      </c>
      <c r="H138" s="121">
        <f>H141</f>
        <v>5320</v>
      </c>
      <c r="I138" s="191" t="e">
        <f t="shared" si="98"/>
        <v>#DIV/0!</v>
      </c>
      <c r="J138" s="191" t="e">
        <f t="shared" si="61"/>
        <v>#DIV/0!</v>
      </c>
      <c r="K138" s="191">
        <f t="shared" si="62"/>
        <v>100</v>
      </c>
      <c r="L138" s="191">
        <f t="shared" si="63"/>
        <v>100</v>
      </c>
    </row>
    <row r="139" spans="1:12" ht="12" customHeight="1">
      <c r="A139" s="389" t="s">
        <v>170</v>
      </c>
      <c r="B139" s="389"/>
      <c r="C139" s="389"/>
      <c r="D139" s="274">
        <f t="shared" ref="D139:D141" si="100">D140</f>
        <v>0</v>
      </c>
      <c r="E139" s="275">
        <f t="shared" ref="E139:E141" si="101">E140</f>
        <v>0</v>
      </c>
      <c r="F139" s="231">
        <f t="shared" ref="F139:H141" si="102">F140</f>
        <v>5320</v>
      </c>
      <c r="G139" s="114">
        <f t="shared" si="102"/>
        <v>5320</v>
      </c>
      <c r="H139" s="114">
        <f t="shared" si="102"/>
        <v>5320</v>
      </c>
      <c r="I139" s="192" t="e">
        <f t="shared" si="98"/>
        <v>#DIV/0!</v>
      </c>
      <c r="J139" s="192" t="e">
        <f t="shared" si="61"/>
        <v>#DIV/0!</v>
      </c>
      <c r="K139" s="192">
        <f t="shared" si="62"/>
        <v>100</v>
      </c>
      <c r="L139" s="192">
        <f t="shared" si="63"/>
        <v>100</v>
      </c>
    </row>
    <row r="140" spans="1:12" ht="12" customHeight="1">
      <c r="A140" s="399" t="s">
        <v>271</v>
      </c>
      <c r="B140" s="399"/>
      <c r="C140" s="399"/>
      <c r="D140" s="276">
        <f t="shared" si="100"/>
        <v>0</v>
      </c>
      <c r="E140" s="277">
        <f t="shared" si="101"/>
        <v>0</v>
      </c>
      <c r="F140" s="232">
        <f t="shared" si="102"/>
        <v>5320</v>
      </c>
      <c r="G140" s="115">
        <f t="shared" si="102"/>
        <v>5320</v>
      </c>
      <c r="H140" s="115">
        <f t="shared" si="102"/>
        <v>5320</v>
      </c>
      <c r="I140" s="193" t="e">
        <f t="shared" si="98"/>
        <v>#DIV/0!</v>
      </c>
      <c r="J140" s="193" t="e">
        <f t="shared" si="61"/>
        <v>#DIV/0!</v>
      </c>
      <c r="K140" s="193">
        <f t="shared" si="62"/>
        <v>100</v>
      </c>
      <c r="L140" s="193">
        <f t="shared" si="63"/>
        <v>100</v>
      </c>
    </row>
    <row r="141" spans="1:12" ht="12" customHeight="1">
      <c r="A141" s="26"/>
      <c r="B141" s="35">
        <v>3</v>
      </c>
      <c r="C141" s="36" t="s">
        <v>68</v>
      </c>
      <c r="D141" s="268">
        <f t="shared" si="100"/>
        <v>0</v>
      </c>
      <c r="E141" s="269">
        <f t="shared" si="101"/>
        <v>0</v>
      </c>
      <c r="F141" s="228">
        <f t="shared" si="102"/>
        <v>5320</v>
      </c>
      <c r="G141" s="111">
        <f t="shared" si="102"/>
        <v>5320</v>
      </c>
      <c r="H141" s="111">
        <f t="shared" si="102"/>
        <v>5320</v>
      </c>
      <c r="I141" s="180" t="e">
        <f t="shared" si="98"/>
        <v>#DIV/0!</v>
      </c>
      <c r="J141" s="180" t="e">
        <f t="shared" si="61"/>
        <v>#DIV/0!</v>
      </c>
      <c r="K141" s="180">
        <f t="shared" si="62"/>
        <v>100</v>
      </c>
      <c r="L141" s="180">
        <f t="shared" si="63"/>
        <v>100</v>
      </c>
    </row>
    <row r="142" spans="1:12" ht="12" customHeight="1">
      <c r="A142" s="26"/>
      <c r="B142" s="35">
        <v>32</v>
      </c>
      <c r="C142" s="36" t="s">
        <v>69</v>
      </c>
      <c r="D142" s="293">
        <f t="shared" ref="D142:E142" si="103">SUM(D143,D144)</f>
        <v>0</v>
      </c>
      <c r="E142" s="294">
        <f t="shared" si="103"/>
        <v>0</v>
      </c>
      <c r="F142" s="244">
        <f>SUM(F143,F144)</f>
        <v>5320</v>
      </c>
      <c r="G142" s="123">
        <f>SUM(G143,G144)</f>
        <v>5320</v>
      </c>
      <c r="H142" s="123">
        <f>SUM(H143,H144)</f>
        <v>5320</v>
      </c>
      <c r="I142" s="180" t="e">
        <f t="shared" si="98"/>
        <v>#DIV/0!</v>
      </c>
      <c r="J142" s="180" t="e">
        <f t="shared" si="61"/>
        <v>#DIV/0!</v>
      </c>
      <c r="K142" s="180">
        <f t="shared" si="62"/>
        <v>100</v>
      </c>
      <c r="L142" s="180">
        <f t="shared" si="63"/>
        <v>100</v>
      </c>
    </row>
    <row r="143" spans="1:12" ht="12" customHeight="1">
      <c r="A143" s="26"/>
      <c r="B143" s="37">
        <v>323</v>
      </c>
      <c r="C143" s="39" t="s">
        <v>70</v>
      </c>
      <c r="D143" s="97">
        <v>0</v>
      </c>
      <c r="E143" s="97">
        <v>0</v>
      </c>
      <c r="F143" s="239">
        <v>3320</v>
      </c>
      <c r="G143" s="117">
        <f>F143</f>
        <v>3320</v>
      </c>
      <c r="H143" s="117">
        <f>G143</f>
        <v>3320</v>
      </c>
      <c r="I143" s="180" t="e">
        <f t="shared" si="98"/>
        <v>#DIV/0!</v>
      </c>
      <c r="J143" s="180" t="e">
        <f t="shared" si="61"/>
        <v>#DIV/0!</v>
      </c>
      <c r="K143" s="180">
        <f t="shared" si="62"/>
        <v>100</v>
      </c>
      <c r="L143" s="180">
        <f t="shared" si="63"/>
        <v>100</v>
      </c>
    </row>
    <row r="144" spans="1:12" ht="12" customHeight="1">
      <c r="A144" s="26"/>
      <c r="B144" s="45">
        <v>322</v>
      </c>
      <c r="C144" s="39" t="s">
        <v>74</v>
      </c>
      <c r="D144" s="97">
        <v>0</v>
      </c>
      <c r="E144" s="97">
        <v>0</v>
      </c>
      <c r="F144" s="239">
        <v>2000</v>
      </c>
      <c r="G144" s="117">
        <f>F144</f>
        <v>2000</v>
      </c>
      <c r="H144" s="117">
        <f>G144</f>
        <v>2000</v>
      </c>
      <c r="I144" s="180" t="e">
        <f t="shared" si="98"/>
        <v>#DIV/0!</v>
      </c>
      <c r="J144" s="180" t="e">
        <f t="shared" si="61"/>
        <v>#DIV/0!</v>
      </c>
      <c r="K144" s="180">
        <f t="shared" si="62"/>
        <v>100</v>
      </c>
      <c r="L144" s="180">
        <f t="shared" si="63"/>
        <v>100</v>
      </c>
    </row>
    <row r="145" spans="1:12" ht="12" customHeight="1">
      <c r="A145" s="407" t="s">
        <v>87</v>
      </c>
      <c r="B145" s="407"/>
      <c r="C145" s="407"/>
      <c r="D145" s="272">
        <f t="shared" ref="D145:E145" si="104">D146</f>
        <v>31297.7</v>
      </c>
      <c r="E145" s="273">
        <f t="shared" si="104"/>
        <v>0</v>
      </c>
      <c r="F145" s="230">
        <f>F146</f>
        <v>28030</v>
      </c>
      <c r="G145" s="113">
        <f>G146</f>
        <v>28030</v>
      </c>
      <c r="H145" s="113">
        <f>H146</f>
        <v>28030</v>
      </c>
      <c r="I145" s="191">
        <f t="shared" si="98"/>
        <v>0</v>
      </c>
      <c r="J145" s="191" t="e">
        <f t="shared" si="61"/>
        <v>#DIV/0!</v>
      </c>
      <c r="K145" s="191">
        <f t="shared" si="62"/>
        <v>100</v>
      </c>
      <c r="L145" s="191">
        <f t="shared" si="63"/>
        <v>100</v>
      </c>
    </row>
    <row r="146" spans="1:12" ht="12" customHeight="1">
      <c r="A146" s="389" t="s">
        <v>268</v>
      </c>
      <c r="B146" s="389"/>
      <c r="C146" s="389"/>
      <c r="D146" s="274">
        <f t="shared" ref="D146:E146" si="105">D148</f>
        <v>31297.7</v>
      </c>
      <c r="E146" s="275">
        <f t="shared" si="105"/>
        <v>0</v>
      </c>
      <c r="F146" s="231">
        <f>F148</f>
        <v>28030</v>
      </c>
      <c r="G146" s="114">
        <f>G148</f>
        <v>28030</v>
      </c>
      <c r="H146" s="114">
        <f>H148</f>
        <v>28030</v>
      </c>
      <c r="I146" s="192">
        <f t="shared" si="98"/>
        <v>0</v>
      </c>
      <c r="J146" s="192" t="e">
        <f t="shared" si="61"/>
        <v>#DIV/0!</v>
      </c>
      <c r="K146" s="192">
        <f t="shared" si="62"/>
        <v>100</v>
      </c>
      <c r="L146" s="192">
        <f t="shared" si="63"/>
        <v>100</v>
      </c>
    </row>
    <row r="147" spans="1:12" ht="12" customHeight="1">
      <c r="A147" s="390" t="s">
        <v>269</v>
      </c>
      <c r="B147" s="391"/>
      <c r="C147" s="391"/>
      <c r="D147" s="276">
        <f t="shared" ref="D147:D148" si="106">D148</f>
        <v>31297.7</v>
      </c>
      <c r="E147" s="277">
        <f t="shared" ref="E147:E148" si="107">E148</f>
        <v>0</v>
      </c>
      <c r="F147" s="232">
        <f t="shared" ref="F147:H148" si="108">F148</f>
        <v>28030</v>
      </c>
      <c r="G147" s="115">
        <f t="shared" si="108"/>
        <v>28030</v>
      </c>
      <c r="H147" s="115">
        <f t="shared" si="108"/>
        <v>28030</v>
      </c>
      <c r="I147" s="193">
        <f t="shared" si="98"/>
        <v>0</v>
      </c>
      <c r="J147" s="193" t="e">
        <f t="shared" si="61"/>
        <v>#DIV/0!</v>
      </c>
      <c r="K147" s="193">
        <f t="shared" si="62"/>
        <v>100</v>
      </c>
      <c r="L147" s="193">
        <f t="shared" si="63"/>
        <v>100</v>
      </c>
    </row>
    <row r="148" spans="1:12" ht="12" customHeight="1">
      <c r="A148" s="26"/>
      <c r="B148" s="35">
        <v>3</v>
      </c>
      <c r="C148" s="36" t="s">
        <v>68</v>
      </c>
      <c r="D148" s="283">
        <f t="shared" si="106"/>
        <v>31297.7</v>
      </c>
      <c r="E148" s="284">
        <f t="shared" si="107"/>
        <v>0</v>
      </c>
      <c r="F148" s="238">
        <f t="shared" si="108"/>
        <v>28030</v>
      </c>
      <c r="G148" s="119">
        <f t="shared" si="108"/>
        <v>28030</v>
      </c>
      <c r="H148" s="119">
        <f t="shared" si="108"/>
        <v>28030</v>
      </c>
      <c r="I148" s="180">
        <f t="shared" si="98"/>
        <v>0</v>
      </c>
      <c r="J148" s="180" t="e">
        <f t="shared" si="61"/>
        <v>#DIV/0!</v>
      </c>
      <c r="K148" s="180">
        <f t="shared" si="62"/>
        <v>100</v>
      </c>
      <c r="L148" s="180">
        <f t="shared" si="63"/>
        <v>100</v>
      </c>
    </row>
    <row r="149" spans="1:12" ht="12" customHeight="1">
      <c r="A149" s="26"/>
      <c r="B149" s="35">
        <v>32</v>
      </c>
      <c r="C149" s="36" t="s">
        <v>69</v>
      </c>
      <c r="D149" s="293">
        <f t="shared" ref="D149:E149" si="109">SUM(D150,D151)</f>
        <v>31297.7</v>
      </c>
      <c r="E149" s="294">
        <f t="shared" si="109"/>
        <v>0</v>
      </c>
      <c r="F149" s="244">
        <f>SUM(F150,F151)</f>
        <v>28030</v>
      </c>
      <c r="G149" s="123">
        <f>SUM(G150,G151)</f>
        <v>28030</v>
      </c>
      <c r="H149" s="123">
        <f>SUM(H150,H151)</f>
        <v>28030</v>
      </c>
      <c r="I149" s="180">
        <f t="shared" si="98"/>
        <v>0</v>
      </c>
      <c r="J149" s="180" t="e">
        <f t="shared" si="61"/>
        <v>#DIV/0!</v>
      </c>
      <c r="K149" s="180">
        <f t="shared" si="62"/>
        <v>100</v>
      </c>
      <c r="L149" s="180">
        <f t="shared" si="63"/>
        <v>100</v>
      </c>
    </row>
    <row r="150" spans="1:12" ht="12" customHeight="1">
      <c r="A150" s="26"/>
      <c r="B150" s="37">
        <v>322</v>
      </c>
      <c r="C150" s="39" t="s">
        <v>74</v>
      </c>
      <c r="D150" s="97">
        <v>0</v>
      </c>
      <c r="E150" s="97">
        <v>0</v>
      </c>
      <c r="F150" s="239">
        <v>150</v>
      </c>
      <c r="G150" s="117">
        <f>F150</f>
        <v>150</v>
      </c>
      <c r="H150" s="117">
        <f>G150</f>
        <v>150</v>
      </c>
      <c r="I150" s="180" t="e">
        <f t="shared" si="98"/>
        <v>#DIV/0!</v>
      </c>
      <c r="J150" s="180" t="e">
        <f t="shared" si="61"/>
        <v>#DIV/0!</v>
      </c>
      <c r="K150" s="180">
        <f t="shared" si="62"/>
        <v>100</v>
      </c>
      <c r="L150" s="180">
        <f t="shared" si="63"/>
        <v>100</v>
      </c>
    </row>
    <row r="151" spans="1:12" ht="12" customHeight="1">
      <c r="A151" s="26"/>
      <c r="B151" s="37">
        <v>323</v>
      </c>
      <c r="C151" s="39" t="s">
        <v>70</v>
      </c>
      <c r="D151" s="97">
        <v>31297.7</v>
      </c>
      <c r="E151" s="97"/>
      <c r="F151" s="239">
        <v>27880</v>
      </c>
      <c r="G151" s="117">
        <f>F151</f>
        <v>27880</v>
      </c>
      <c r="H151" s="117">
        <f>G151</f>
        <v>27880</v>
      </c>
      <c r="I151" s="180">
        <f t="shared" si="98"/>
        <v>0</v>
      </c>
      <c r="J151" s="180" t="e">
        <f t="shared" ref="J151:J214" si="110">F151/E151*100</f>
        <v>#DIV/0!</v>
      </c>
      <c r="K151" s="180">
        <f t="shared" ref="K151:K214" si="111">G151/F151*100</f>
        <v>100</v>
      </c>
      <c r="L151" s="180">
        <f t="shared" ref="L151:L214" si="112">H151/G151*100</f>
        <v>100</v>
      </c>
    </row>
    <row r="152" spans="1:12" ht="12" customHeight="1">
      <c r="A152" s="396" t="s">
        <v>88</v>
      </c>
      <c r="B152" s="396"/>
      <c r="C152" s="396"/>
      <c r="D152" s="270">
        <f t="shared" ref="D152:E152" si="113">SUM(D153,D164,D182,D174)</f>
        <v>88457.22</v>
      </c>
      <c r="E152" s="271">
        <f t="shared" si="113"/>
        <v>517618.96</v>
      </c>
      <c r="F152" s="229">
        <f>SUM(F153,F164,F182,F174)</f>
        <v>1054520</v>
      </c>
      <c r="G152" s="112">
        <f>SUM(G153,G164,G182,G174)</f>
        <v>1054520</v>
      </c>
      <c r="H152" s="112">
        <f>SUM(H153,H164,H182,H174)</f>
        <v>1054520</v>
      </c>
      <c r="I152" s="181">
        <f t="shared" si="98"/>
        <v>585.16304265496922</v>
      </c>
      <c r="J152" s="181">
        <f t="shared" si="110"/>
        <v>203.72514948061408</v>
      </c>
      <c r="K152" s="181">
        <f t="shared" si="111"/>
        <v>100</v>
      </c>
      <c r="L152" s="181">
        <f t="shared" si="112"/>
        <v>100</v>
      </c>
    </row>
    <row r="153" spans="1:12" ht="12" customHeight="1">
      <c r="A153" s="382" t="s">
        <v>266</v>
      </c>
      <c r="B153" s="382"/>
      <c r="C153" s="382"/>
      <c r="D153" s="272">
        <f t="shared" ref="D153:E153" si="114">D154</f>
        <v>64922.15</v>
      </c>
      <c r="E153" s="273">
        <f t="shared" si="114"/>
        <v>477802.11000000004</v>
      </c>
      <c r="F153" s="230">
        <f>F154</f>
        <v>341110</v>
      </c>
      <c r="G153" s="113">
        <f>G154</f>
        <v>341110</v>
      </c>
      <c r="H153" s="113">
        <f>H154</f>
        <v>341110</v>
      </c>
      <c r="I153" s="182">
        <f t="shared" si="98"/>
        <v>735.961624807558</v>
      </c>
      <c r="J153" s="182">
        <f t="shared" si="110"/>
        <v>71.391480460393936</v>
      </c>
      <c r="K153" s="182">
        <f t="shared" si="111"/>
        <v>100</v>
      </c>
      <c r="L153" s="182">
        <f t="shared" si="112"/>
        <v>100</v>
      </c>
    </row>
    <row r="154" spans="1:12" ht="12" customHeight="1">
      <c r="A154" s="389" t="s">
        <v>170</v>
      </c>
      <c r="B154" s="389"/>
      <c r="C154" s="389"/>
      <c r="D154" s="295">
        <f t="shared" ref="D154:E154" si="115">D159</f>
        <v>64922.15</v>
      </c>
      <c r="E154" s="280">
        <f t="shared" si="115"/>
        <v>477802.11000000004</v>
      </c>
      <c r="F154" s="235">
        <f>F159</f>
        <v>341110</v>
      </c>
      <c r="G154" s="118">
        <f>G159</f>
        <v>341110</v>
      </c>
      <c r="H154" s="118">
        <f>H159</f>
        <v>341110</v>
      </c>
      <c r="I154" s="183">
        <f t="shared" si="98"/>
        <v>735.961624807558</v>
      </c>
      <c r="J154" s="183">
        <f t="shared" si="110"/>
        <v>71.391480460393936</v>
      </c>
      <c r="K154" s="183">
        <f t="shared" si="111"/>
        <v>100</v>
      </c>
      <c r="L154" s="183">
        <f t="shared" si="112"/>
        <v>100</v>
      </c>
    </row>
    <row r="155" spans="1:12" ht="12" customHeight="1">
      <c r="A155" s="399" t="s">
        <v>81</v>
      </c>
      <c r="B155" s="399"/>
      <c r="C155" s="399"/>
      <c r="D155" s="276">
        <v>10000</v>
      </c>
      <c r="E155" s="277">
        <v>10000</v>
      </c>
      <c r="F155" s="232">
        <v>10000</v>
      </c>
      <c r="G155" s="115">
        <v>10000</v>
      </c>
      <c r="H155" s="115">
        <v>10000</v>
      </c>
      <c r="I155" s="184">
        <f t="shared" si="98"/>
        <v>100</v>
      </c>
      <c r="J155" s="184">
        <f t="shared" si="110"/>
        <v>100</v>
      </c>
      <c r="K155" s="184">
        <f t="shared" si="111"/>
        <v>100</v>
      </c>
      <c r="L155" s="184">
        <f t="shared" si="112"/>
        <v>100</v>
      </c>
    </row>
    <row r="156" spans="1:12" ht="12" customHeight="1">
      <c r="A156" s="406" t="s">
        <v>89</v>
      </c>
      <c r="B156" s="406"/>
      <c r="C156" s="406"/>
      <c r="D156" s="276">
        <v>45000</v>
      </c>
      <c r="E156" s="277">
        <v>450000</v>
      </c>
      <c r="F156" s="232">
        <v>325000</v>
      </c>
      <c r="G156" s="115">
        <v>325000</v>
      </c>
      <c r="H156" s="115">
        <v>325000</v>
      </c>
      <c r="I156" s="184">
        <f t="shared" si="98"/>
        <v>1000</v>
      </c>
      <c r="J156" s="184">
        <f t="shared" si="110"/>
        <v>72.222222222222214</v>
      </c>
      <c r="K156" s="184">
        <f t="shared" si="111"/>
        <v>100</v>
      </c>
      <c r="L156" s="184">
        <f t="shared" si="112"/>
        <v>100</v>
      </c>
    </row>
    <row r="157" spans="1:12" ht="12" customHeight="1">
      <c r="A157" s="399" t="s">
        <v>67</v>
      </c>
      <c r="B157" s="399"/>
      <c r="C157" s="399"/>
      <c r="D157" s="276">
        <f t="shared" ref="D157:E157" si="116">D154-D155-D156</f>
        <v>9922.1500000000015</v>
      </c>
      <c r="E157" s="277">
        <f t="shared" si="116"/>
        <v>17802.110000000044</v>
      </c>
      <c r="F157" s="232">
        <f>F154-F155-F156</f>
        <v>6110</v>
      </c>
      <c r="G157" s="115">
        <f>G154-G155-G156</f>
        <v>6110</v>
      </c>
      <c r="H157" s="115">
        <f>H154-H155-H156</f>
        <v>6110</v>
      </c>
      <c r="I157" s="184">
        <f t="shared" si="98"/>
        <v>179.41786810318371</v>
      </c>
      <c r="J157" s="184">
        <f t="shared" si="110"/>
        <v>34.321774216651761</v>
      </c>
      <c r="K157" s="184">
        <f t="shared" si="111"/>
        <v>100</v>
      </c>
      <c r="L157" s="184">
        <f t="shared" si="112"/>
        <v>100</v>
      </c>
    </row>
    <row r="158" spans="1:12" ht="12" customHeight="1">
      <c r="A158" s="48" t="s">
        <v>267</v>
      </c>
      <c r="B158" s="42"/>
      <c r="C158" s="42"/>
      <c r="D158" s="276">
        <v>0</v>
      </c>
      <c r="E158" s="277">
        <v>0</v>
      </c>
      <c r="F158" s="232">
        <v>0</v>
      </c>
      <c r="G158" s="115">
        <v>0</v>
      </c>
      <c r="H158" s="115">
        <v>0</v>
      </c>
      <c r="I158" s="184" t="e">
        <f t="shared" si="98"/>
        <v>#DIV/0!</v>
      </c>
      <c r="J158" s="184" t="e">
        <f t="shared" si="110"/>
        <v>#DIV/0!</v>
      </c>
      <c r="K158" s="184" t="e">
        <f t="shared" si="111"/>
        <v>#DIV/0!</v>
      </c>
      <c r="L158" s="184" t="e">
        <f t="shared" si="112"/>
        <v>#DIV/0!</v>
      </c>
    </row>
    <row r="159" spans="1:12" ht="12" customHeight="1">
      <c r="A159" s="26"/>
      <c r="B159" s="35">
        <v>4</v>
      </c>
      <c r="C159" s="36" t="s">
        <v>105</v>
      </c>
      <c r="D159" s="283">
        <f t="shared" ref="D159:E159" si="117">SUM(D160)</f>
        <v>64922.15</v>
      </c>
      <c r="E159" s="284">
        <f t="shared" si="117"/>
        <v>477802.11000000004</v>
      </c>
      <c r="F159" s="238">
        <f>SUM(F160)</f>
        <v>341110</v>
      </c>
      <c r="G159" s="119">
        <f>SUM(G160)</f>
        <v>341110</v>
      </c>
      <c r="H159" s="119">
        <f>SUM(H160)</f>
        <v>341110</v>
      </c>
      <c r="I159" s="180">
        <f t="shared" si="98"/>
        <v>735.961624807558</v>
      </c>
      <c r="J159" s="180">
        <f t="shared" si="110"/>
        <v>71.391480460393936</v>
      </c>
      <c r="K159" s="180">
        <f t="shared" si="111"/>
        <v>100</v>
      </c>
      <c r="L159" s="180">
        <f t="shared" si="112"/>
        <v>100</v>
      </c>
    </row>
    <row r="160" spans="1:12" ht="12" customHeight="1">
      <c r="A160" s="26"/>
      <c r="B160" s="35">
        <v>42</v>
      </c>
      <c r="C160" s="36" t="s">
        <v>106</v>
      </c>
      <c r="D160" s="283">
        <f t="shared" ref="D160:E160" si="118">SUM(D161,D162,D163)</f>
        <v>64922.15</v>
      </c>
      <c r="E160" s="284">
        <f t="shared" si="118"/>
        <v>477802.11000000004</v>
      </c>
      <c r="F160" s="238">
        <f>SUM(F161,F162,F163)</f>
        <v>341110</v>
      </c>
      <c r="G160" s="119">
        <f>SUM(G161,G162,G163)</f>
        <v>341110</v>
      </c>
      <c r="H160" s="119">
        <f>SUM(H161,H162,H163)</f>
        <v>341110</v>
      </c>
      <c r="I160" s="180">
        <f t="shared" si="98"/>
        <v>735.961624807558</v>
      </c>
      <c r="J160" s="180">
        <f t="shared" si="110"/>
        <v>71.391480460393936</v>
      </c>
      <c r="K160" s="180">
        <f t="shared" si="111"/>
        <v>100</v>
      </c>
      <c r="L160" s="180">
        <f t="shared" si="112"/>
        <v>100</v>
      </c>
    </row>
    <row r="161" spans="1:12" ht="12" customHeight="1">
      <c r="A161" s="26"/>
      <c r="B161" s="37">
        <v>421</v>
      </c>
      <c r="C161" s="39" t="s">
        <v>46</v>
      </c>
      <c r="D161" s="97">
        <v>64922.15</v>
      </c>
      <c r="E161" s="97">
        <v>464529.83</v>
      </c>
      <c r="F161" s="239">
        <v>331810</v>
      </c>
      <c r="G161" s="117">
        <f t="shared" ref="G161:H163" si="119">F161</f>
        <v>331810</v>
      </c>
      <c r="H161" s="117">
        <f t="shared" si="119"/>
        <v>331810</v>
      </c>
      <c r="I161" s="180">
        <f t="shared" si="98"/>
        <v>715.51824762427009</v>
      </c>
      <c r="J161" s="180">
        <f t="shared" si="110"/>
        <v>71.429212629897194</v>
      </c>
      <c r="K161" s="180">
        <f t="shared" si="111"/>
        <v>100</v>
      </c>
      <c r="L161" s="180">
        <f t="shared" si="112"/>
        <v>100</v>
      </c>
    </row>
    <row r="162" spans="1:12" ht="12" customHeight="1">
      <c r="A162" s="26"/>
      <c r="B162" s="37">
        <v>426</v>
      </c>
      <c r="C162" s="39" t="s">
        <v>262</v>
      </c>
      <c r="D162" s="97">
        <v>0</v>
      </c>
      <c r="E162" s="97">
        <v>13272.28</v>
      </c>
      <c r="F162" s="239">
        <v>9300</v>
      </c>
      <c r="G162" s="117">
        <f t="shared" si="119"/>
        <v>9300</v>
      </c>
      <c r="H162" s="117">
        <f t="shared" si="119"/>
        <v>9300</v>
      </c>
      <c r="I162" s="180" t="e">
        <f t="shared" si="98"/>
        <v>#DIV/0!</v>
      </c>
      <c r="J162" s="180">
        <f t="shared" si="110"/>
        <v>70.070854442492163</v>
      </c>
      <c r="K162" s="180">
        <f t="shared" si="111"/>
        <v>100</v>
      </c>
      <c r="L162" s="180">
        <f t="shared" si="112"/>
        <v>100</v>
      </c>
    </row>
    <row r="163" spans="1:12" ht="12" customHeight="1">
      <c r="A163" s="26"/>
      <c r="B163" s="37">
        <v>422</v>
      </c>
      <c r="C163" s="39" t="s">
        <v>90</v>
      </c>
      <c r="D163" s="97">
        <v>0</v>
      </c>
      <c r="E163" s="97">
        <v>0</v>
      </c>
      <c r="F163" s="239">
        <v>0</v>
      </c>
      <c r="G163" s="117">
        <f t="shared" si="119"/>
        <v>0</v>
      </c>
      <c r="H163" s="117">
        <f t="shared" si="119"/>
        <v>0</v>
      </c>
      <c r="I163" s="180" t="e">
        <f t="shared" si="98"/>
        <v>#DIV/0!</v>
      </c>
      <c r="J163" s="180" t="e">
        <f t="shared" si="110"/>
        <v>#DIV/0!</v>
      </c>
      <c r="K163" s="180" t="e">
        <f t="shared" si="111"/>
        <v>#DIV/0!</v>
      </c>
      <c r="L163" s="180" t="e">
        <f t="shared" si="112"/>
        <v>#DIV/0!</v>
      </c>
    </row>
    <row r="164" spans="1:12" ht="12" customHeight="1">
      <c r="A164" s="382" t="s">
        <v>264</v>
      </c>
      <c r="B164" s="382"/>
      <c r="C164" s="382"/>
      <c r="D164" s="272">
        <f t="shared" ref="D164:E164" si="120">D165</f>
        <v>23535.07</v>
      </c>
      <c r="E164" s="273">
        <f t="shared" si="120"/>
        <v>39816.85</v>
      </c>
      <c r="F164" s="230">
        <f>F165</f>
        <v>5980</v>
      </c>
      <c r="G164" s="113">
        <f>G165</f>
        <v>5980</v>
      </c>
      <c r="H164" s="113">
        <f>H165</f>
        <v>5980</v>
      </c>
      <c r="I164" s="182">
        <f t="shared" si="98"/>
        <v>169.18092871616696</v>
      </c>
      <c r="J164" s="182">
        <f t="shared" si="110"/>
        <v>15.018767180226464</v>
      </c>
      <c r="K164" s="182">
        <f t="shared" si="111"/>
        <v>100</v>
      </c>
      <c r="L164" s="182">
        <f t="shared" si="112"/>
        <v>100</v>
      </c>
    </row>
    <row r="165" spans="1:12" ht="12" customHeight="1">
      <c r="A165" s="389" t="s">
        <v>170</v>
      </c>
      <c r="B165" s="389"/>
      <c r="C165" s="389"/>
      <c r="D165" s="274">
        <f t="shared" ref="D165:E165" si="121">D168</f>
        <v>23535.07</v>
      </c>
      <c r="E165" s="275">
        <f t="shared" si="121"/>
        <v>39816.85</v>
      </c>
      <c r="F165" s="231">
        <f>F168</f>
        <v>5980</v>
      </c>
      <c r="G165" s="114">
        <f>G168</f>
        <v>5980</v>
      </c>
      <c r="H165" s="114">
        <f>H168</f>
        <v>5980</v>
      </c>
      <c r="I165" s="183">
        <f t="shared" si="98"/>
        <v>169.18092871616696</v>
      </c>
      <c r="J165" s="183">
        <f t="shared" si="110"/>
        <v>15.018767180226464</v>
      </c>
      <c r="K165" s="183">
        <f t="shared" si="111"/>
        <v>100</v>
      </c>
      <c r="L165" s="183">
        <f t="shared" si="112"/>
        <v>100</v>
      </c>
    </row>
    <row r="166" spans="1:12" ht="12" customHeight="1">
      <c r="A166" s="399" t="s">
        <v>67</v>
      </c>
      <c r="B166" s="399"/>
      <c r="C166" s="399"/>
      <c r="D166" s="276">
        <v>0</v>
      </c>
      <c r="E166" s="277">
        <v>0</v>
      </c>
      <c r="F166" s="232">
        <v>0</v>
      </c>
      <c r="G166" s="115">
        <v>0</v>
      </c>
      <c r="H166" s="115">
        <v>0</v>
      </c>
      <c r="I166" s="184" t="e">
        <f t="shared" si="98"/>
        <v>#DIV/0!</v>
      </c>
      <c r="J166" s="184" t="e">
        <f t="shared" si="110"/>
        <v>#DIV/0!</v>
      </c>
      <c r="K166" s="184" t="e">
        <f t="shared" si="111"/>
        <v>#DIV/0!</v>
      </c>
      <c r="L166" s="184" t="e">
        <f t="shared" si="112"/>
        <v>#DIV/0!</v>
      </c>
    </row>
    <row r="167" spans="1:12" ht="12" customHeight="1">
      <c r="A167" s="399" t="s">
        <v>265</v>
      </c>
      <c r="B167" s="399"/>
      <c r="C167" s="399"/>
      <c r="D167" s="276">
        <f t="shared" ref="D167:E167" si="122">D168</f>
        <v>23535.07</v>
      </c>
      <c r="E167" s="277">
        <f t="shared" si="122"/>
        <v>39816.85</v>
      </c>
      <c r="F167" s="232">
        <f>F168</f>
        <v>5980</v>
      </c>
      <c r="G167" s="115">
        <f>G168</f>
        <v>5980</v>
      </c>
      <c r="H167" s="115">
        <f>H168</f>
        <v>5980</v>
      </c>
      <c r="I167" s="184">
        <f t="shared" si="98"/>
        <v>169.18092871616696</v>
      </c>
      <c r="J167" s="184">
        <f t="shared" si="110"/>
        <v>15.018767180226464</v>
      </c>
      <c r="K167" s="184">
        <f t="shared" si="111"/>
        <v>100</v>
      </c>
      <c r="L167" s="184">
        <f t="shared" si="112"/>
        <v>100</v>
      </c>
    </row>
    <row r="168" spans="1:12" ht="12" customHeight="1">
      <c r="A168" s="26"/>
      <c r="B168" s="35">
        <v>4</v>
      </c>
      <c r="C168" s="36" t="s">
        <v>221</v>
      </c>
      <c r="D168" s="268">
        <f t="shared" ref="D168:E168" si="123">D169+D172</f>
        <v>23535.07</v>
      </c>
      <c r="E168" s="269">
        <f t="shared" si="123"/>
        <v>39816.85</v>
      </c>
      <c r="F168" s="228">
        <f>F169+F172</f>
        <v>5980</v>
      </c>
      <c r="G168" s="111">
        <f>G169+G172</f>
        <v>5980</v>
      </c>
      <c r="H168" s="111">
        <f>H169+H172</f>
        <v>5980</v>
      </c>
      <c r="I168" s="180">
        <f t="shared" si="98"/>
        <v>169.18092871616696</v>
      </c>
      <c r="J168" s="180">
        <f t="shared" si="110"/>
        <v>15.018767180226464</v>
      </c>
      <c r="K168" s="180">
        <f t="shared" si="111"/>
        <v>100</v>
      </c>
      <c r="L168" s="180">
        <f t="shared" si="112"/>
        <v>100</v>
      </c>
    </row>
    <row r="169" spans="1:12" ht="12" customHeight="1">
      <c r="A169" s="26"/>
      <c r="B169" s="35">
        <v>42</v>
      </c>
      <c r="C169" s="36" t="s">
        <v>201</v>
      </c>
      <c r="D169" s="278">
        <f t="shared" ref="D169:E169" si="124">SUM(D170,D171)</f>
        <v>0</v>
      </c>
      <c r="E169" s="279">
        <f t="shared" si="124"/>
        <v>2654.46</v>
      </c>
      <c r="F169" s="233">
        <f>SUM(F170,F171)</f>
        <v>3990</v>
      </c>
      <c r="G169" s="116">
        <f>SUM(G170,G171)</f>
        <v>3990</v>
      </c>
      <c r="H169" s="116">
        <f>SUM(H170,H171)</f>
        <v>3990</v>
      </c>
      <c r="I169" s="180" t="e">
        <f t="shared" si="98"/>
        <v>#DIV/0!</v>
      </c>
      <c r="J169" s="180">
        <f t="shared" si="110"/>
        <v>150.31305802310072</v>
      </c>
      <c r="K169" s="180">
        <f t="shared" si="111"/>
        <v>100</v>
      </c>
      <c r="L169" s="180">
        <f t="shared" si="112"/>
        <v>100</v>
      </c>
    </row>
    <row r="170" spans="1:12" ht="12" customHeight="1">
      <c r="A170" s="26"/>
      <c r="B170" s="37">
        <v>421</v>
      </c>
      <c r="C170" s="39" t="s">
        <v>223</v>
      </c>
      <c r="D170" s="97">
        <v>0</v>
      </c>
      <c r="E170" s="97">
        <v>2654.46</v>
      </c>
      <c r="F170" s="239">
        <v>2660</v>
      </c>
      <c r="G170" s="117">
        <f>F170</f>
        <v>2660</v>
      </c>
      <c r="H170" s="117">
        <f>G170</f>
        <v>2660</v>
      </c>
      <c r="I170" s="180" t="e">
        <f t="shared" si="98"/>
        <v>#DIV/0!</v>
      </c>
      <c r="J170" s="180">
        <f t="shared" si="110"/>
        <v>100.20870534873383</v>
      </c>
      <c r="K170" s="180">
        <f t="shared" si="111"/>
        <v>100</v>
      </c>
      <c r="L170" s="180">
        <f t="shared" si="112"/>
        <v>100</v>
      </c>
    </row>
    <row r="171" spans="1:12" ht="12" customHeight="1">
      <c r="A171" s="26"/>
      <c r="B171" s="37">
        <v>422</v>
      </c>
      <c r="C171" s="39" t="s">
        <v>91</v>
      </c>
      <c r="D171" s="97">
        <v>0</v>
      </c>
      <c r="E171" s="97">
        <v>0</v>
      </c>
      <c r="F171" s="239">
        <v>1330</v>
      </c>
      <c r="G171" s="117">
        <f>F171</f>
        <v>1330</v>
      </c>
      <c r="H171" s="117">
        <f>G171</f>
        <v>1330</v>
      </c>
      <c r="I171" s="180" t="e">
        <f t="shared" si="98"/>
        <v>#DIV/0!</v>
      </c>
      <c r="J171" s="180" t="e">
        <f t="shared" si="110"/>
        <v>#DIV/0!</v>
      </c>
      <c r="K171" s="180">
        <f t="shared" si="111"/>
        <v>100</v>
      </c>
      <c r="L171" s="180">
        <f t="shared" si="112"/>
        <v>100</v>
      </c>
    </row>
    <row r="172" spans="1:12" ht="12" customHeight="1">
      <c r="A172" s="26"/>
      <c r="B172" s="49">
        <v>45</v>
      </c>
      <c r="C172" s="36" t="s">
        <v>76</v>
      </c>
      <c r="D172" s="283">
        <f t="shared" ref="D172:E172" si="125">SUM(D173)</f>
        <v>23535.07</v>
      </c>
      <c r="E172" s="284">
        <f t="shared" si="125"/>
        <v>37162.39</v>
      </c>
      <c r="F172" s="238">
        <f>SUM(F173)</f>
        <v>1990</v>
      </c>
      <c r="G172" s="119">
        <f>SUM(G173)</f>
        <v>1990</v>
      </c>
      <c r="H172" s="119">
        <f>SUM(H173)</f>
        <v>1990</v>
      </c>
      <c r="I172" s="188">
        <f t="shared" si="98"/>
        <v>157.90218597182843</v>
      </c>
      <c r="J172" s="188">
        <f t="shared" si="110"/>
        <v>5.3548762606495437</v>
      </c>
      <c r="K172" s="188">
        <f t="shared" si="111"/>
        <v>100</v>
      </c>
      <c r="L172" s="188">
        <f t="shared" si="112"/>
        <v>100</v>
      </c>
    </row>
    <row r="173" spans="1:12" ht="12" customHeight="1">
      <c r="A173" s="26"/>
      <c r="B173" s="37">
        <v>451</v>
      </c>
      <c r="C173" s="39" t="s">
        <v>50</v>
      </c>
      <c r="D173" s="97">
        <v>23535.07</v>
      </c>
      <c r="E173" s="97">
        <v>37162.39</v>
      </c>
      <c r="F173" s="239">
        <v>1990</v>
      </c>
      <c r="G173" s="117">
        <f>F173</f>
        <v>1990</v>
      </c>
      <c r="H173" s="117">
        <f>G173</f>
        <v>1990</v>
      </c>
      <c r="I173" s="180">
        <f t="shared" si="98"/>
        <v>157.90218597182843</v>
      </c>
      <c r="J173" s="180">
        <f t="shared" si="110"/>
        <v>5.3548762606495437</v>
      </c>
      <c r="K173" s="180">
        <f t="shared" si="111"/>
        <v>100</v>
      </c>
      <c r="L173" s="180">
        <f t="shared" si="112"/>
        <v>100</v>
      </c>
    </row>
    <row r="174" spans="1:12" ht="12" customHeight="1">
      <c r="A174" s="382" t="s">
        <v>263</v>
      </c>
      <c r="B174" s="382"/>
      <c r="C174" s="382"/>
      <c r="D174" s="287">
        <f t="shared" ref="D174:E174" si="126">D175</f>
        <v>0</v>
      </c>
      <c r="E174" s="288">
        <f t="shared" si="126"/>
        <v>0</v>
      </c>
      <c r="F174" s="240">
        <f>F175</f>
        <v>572040</v>
      </c>
      <c r="G174" s="121">
        <f>G175</f>
        <v>572040</v>
      </c>
      <c r="H174" s="121">
        <f>H175</f>
        <v>572040</v>
      </c>
      <c r="I174" s="189" t="e">
        <f t="shared" si="98"/>
        <v>#DIV/0!</v>
      </c>
      <c r="J174" s="189" t="e">
        <f t="shared" si="110"/>
        <v>#DIV/0!</v>
      </c>
      <c r="K174" s="189">
        <f t="shared" si="111"/>
        <v>100</v>
      </c>
      <c r="L174" s="189">
        <f t="shared" si="112"/>
        <v>100</v>
      </c>
    </row>
    <row r="175" spans="1:12" ht="12" customHeight="1">
      <c r="A175" s="389" t="s">
        <v>170</v>
      </c>
      <c r="B175" s="389"/>
      <c r="C175" s="389"/>
      <c r="D175" s="274">
        <f t="shared" ref="D175:E175" si="127">D178</f>
        <v>0</v>
      </c>
      <c r="E175" s="275">
        <f t="shared" si="127"/>
        <v>0</v>
      </c>
      <c r="F175" s="231">
        <f>F178</f>
        <v>572040</v>
      </c>
      <c r="G175" s="114">
        <f>G178</f>
        <v>572040</v>
      </c>
      <c r="H175" s="114">
        <f>H178</f>
        <v>572040</v>
      </c>
      <c r="I175" s="183" t="e">
        <f t="shared" si="98"/>
        <v>#DIV/0!</v>
      </c>
      <c r="J175" s="183" t="e">
        <f t="shared" si="110"/>
        <v>#DIV/0!</v>
      </c>
      <c r="K175" s="183">
        <f t="shared" si="111"/>
        <v>100</v>
      </c>
      <c r="L175" s="183">
        <f t="shared" si="112"/>
        <v>100</v>
      </c>
    </row>
    <row r="176" spans="1:12" ht="12" customHeight="1">
      <c r="A176" s="399" t="s">
        <v>67</v>
      </c>
      <c r="B176" s="399"/>
      <c r="C176" s="399"/>
      <c r="D176" s="276">
        <v>0</v>
      </c>
      <c r="E176" s="277">
        <v>0</v>
      </c>
      <c r="F176" s="232">
        <v>500000</v>
      </c>
      <c r="G176" s="115">
        <v>500000</v>
      </c>
      <c r="H176" s="115">
        <v>500000</v>
      </c>
      <c r="I176" s="184" t="e">
        <f t="shared" si="98"/>
        <v>#DIV/0!</v>
      </c>
      <c r="J176" s="184" t="e">
        <f t="shared" si="110"/>
        <v>#DIV/0!</v>
      </c>
      <c r="K176" s="184">
        <f t="shared" si="111"/>
        <v>100</v>
      </c>
      <c r="L176" s="184">
        <f t="shared" si="112"/>
        <v>100</v>
      </c>
    </row>
    <row r="177" spans="1:12" ht="12" customHeight="1">
      <c r="A177" s="399" t="s">
        <v>81</v>
      </c>
      <c r="B177" s="399"/>
      <c r="C177" s="399"/>
      <c r="D177" s="276">
        <v>0</v>
      </c>
      <c r="E177" s="277">
        <v>0</v>
      </c>
      <c r="F177" s="232">
        <v>72040</v>
      </c>
      <c r="G177" s="115">
        <v>72040</v>
      </c>
      <c r="H177" s="115">
        <v>72040</v>
      </c>
      <c r="I177" s="184" t="e">
        <f t="shared" si="98"/>
        <v>#DIV/0!</v>
      </c>
      <c r="J177" s="184" t="e">
        <f t="shared" si="110"/>
        <v>#DIV/0!</v>
      </c>
      <c r="K177" s="184">
        <f t="shared" si="111"/>
        <v>100</v>
      </c>
      <c r="L177" s="184">
        <f t="shared" si="112"/>
        <v>100</v>
      </c>
    </row>
    <row r="178" spans="1:12" ht="12" customHeight="1">
      <c r="A178" s="26"/>
      <c r="B178" s="35">
        <v>4</v>
      </c>
      <c r="C178" s="36" t="s">
        <v>105</v>
      </c>
      <c r="D178" s="268">
        <f t="shared" ref="D178:E178" si="128">D179</f>
        <v>0</v>
      </c>
      <c r="E178" s="269">
        <f t="shared" si="128"/>
        <v>0</v>
      </c>
      <c r="F178" s="228">
        <f>F179</f>
        <v>572040</v>
      </c>
      <c r="G178" s="111">
        <f>G179</f>
        <v>572040</v>
      </c>
      <c r="H178" s="111">
        <f>H179</f>
        <v>572040</v>
      </c>
      <c r="I178" s="180" t="e">
        <f t="shared" si="98"/>
        <v>#DIV/0!</v>
      </c>
      <c r="J178" s="180" t="e">
        <f t="shared" si="110"/>
        <v>#DIV/0!</v>
      </c>
      <c r="K178" s="180">
        <f t="shared" si="111"/>
        <v>100</v>
      </c>
      <c r="L178" s="180">
        <f t="shared" si="112"/>
        <v>100</v>
      </c>
    </row>
    <row r="179" spans="1:12" ht="12" customHeight="1">
      <c r="A179" s="26"/>
      <c r="B179" s="35">
        <v>42</v>
      </c>
      <c r="C179" s="36" t="s">
        <v>106</v>
      </c>
      <c r="D179" s="278">
        <f t="shared" ref="D179:E179" si="129">SUM(D180,D181)</f>
        <v>0</v>
      </c>
      <c r="E179" s="279">
        <f t="shared" si="129"/>
        <v>0</v>
      </c>
      <c r="F179" s="233">
        <f>SUM(F180,F181)</f>
        <v>572040</v>
      </c>
      <c r="G179" s="116">
        <f>SUM(G180,G181)</f>
        <v>572040</v>
      </c>
      <c r="H179" s="116">
        <f>SUM(H180,H181)</f>
        <v>572040</v>
      </c>
      <c r="I179" s="180" t="e">
        <f t="shared" si="98"/>
        <v>#DIV/0!</v>
      </c>
      <c r="J179" s="180" t="e">
        <f t="shared" si="110"/>
        <v>#DIV/0!</v>
      </c>
      <c r="K179" s="180">
        <f t="shared" si="111"/>
        <v>100</v>
      </c>
      <c r="L179" s="180">
        <f t="shared" si="112"/>
        <v>100</v>
      </c>
    </row>
    <row r="180" spans="1:12" ht="12" customHeight="1">
      <c r="A180" s="26"/>
      <c r="B180" s="37">
        <v>421</v>
      </c>
      <c r="C180" s="39" t="s">
        <v>46</v>
      </c>
      <c r="D180" s="97">
        <v>0</v>
      </c>
      <c r="E180" s="97">
        <v>0</v>
      </c>
      <c r="F180" s="239">
        <v>570710</v>
      </c>
      <c r="G180" s="117">
        <f>F180</f>
        <v>570710</v>
      </c>
      <c r="H180" s="117">
        <f>G180</f>
        <v>570710</v>
      </c>
      <c r="I180" s="180" t="e">
        <f t="shared" si="98"/>
        <v>#DIV/0!</v>
      </c>
      <c r="J180" s="180" t="e">
        <f t="shared" si="110"/>
        <v>#DIV/0!</v>
      </c>
      <c r="K180" s="180">
        <f t="shared" si="111"/>
        <v>100</v>
      </c>
      <c r="L180" s="180">
        <f t="shared" si="112"/>
        <v>100</v>
      </c>
    </row>
    <row r="181" spans="1:12" ht="12" customHeight="1">
      <c r="A181" s="26"/>
      <c r="B181" s="37">
        <v>422</v>
      </c>
      <c r="C181" s="39" t="s">
        <v>91</v>
      </c>
      <c r="D181" s="97">
        <v>0</v>
      </c>
      <c r="E181" s="97">
        <v>0</v>
      </c>
      <c r="F181" s="239">
        <v>1330</v>
      </c>
      <c r="G181" s="117">
        <f>F181</f>
        <v>1330</v>
      </c>
      <c r="H181" s="117">
        <f>G181</f>
        <v>1330</v>
      </c>
      <c r="I181" s="180" t="e">
        <f t="shared" si="98"/>
        <v>#DIV/0!</v>
      </c>
      <c r="J181" s="180" t="e">
        <f t="shared" si="110"/>
        <v>#DIV/0!</v>
      </c>
      <c r="K181" s="180">
        <f t="shared" si="111"/>
        <v>100</v>
      </c>
      <c r="L181" s="180">
        <f t="shared" si="112"/>
        <v>100</v>
      </c>
    </row>
    <row r="182" spans="1:12" ht="12" customHeight="1">
      <c r="A182" s="382" t="s">
        <v>260</v>
      </c>
      <c r="B182" s="382"/>
      <c r="C182" s="382"/>
      <c r="D182" s="272">
        <f t="shared" ref="D182:E182" si="130">D183</f>
        <v>0</v>
      </c>
      <c r="E182" s="273">
        <f t="shared" si="130"/>
        <v>0</v>
      </c>
      <c r="F182" s="230">
        <f>F183</f>
        <v>135390</v>
      </c>
      <c r="G182" s="124">
        <f>G183</f>
        <v>135390</v>
      </c>
      <c r="H182" s="124">
        <f>H183</f>
        <v>135390</v>
      </c>
      <c r="I182" s="191" t="e">
        <f t="shared" si="98"/>
        <v>#DIV/0!</v>
      </c>
      <c r="J182" s="191" t="e">
        <f t="shared" si="110"/>
        <v>#DIV/0!</v>
      </c>
      <c r="K182" s="191">
        <f t="shared" si="111"/>
        <v>100</v>
      </c>
      <c r="L182" s="191">
        <f t="shared" si="112"/>
        <v>100</v>
      </c>
    </row>
    <row r="183" spans="1:12" ht="12" customHeight="1">
      <c r="A183" s="389" t="s">
        <v>170</v>
      </c>
      <c r="B183" s="389"/>
      <c r="C183" s="389"/>
      <c r="D183" s="274">
        <f t="shared" ref="D183:E183" si="131">SUM(D187,D190)</f>
        <v>0</v>
      </c>
      <c r="E183" s="275">
        <f t="shared" si="131"/>
        <v>0</v>
      </c>
      <c r="F183" s="231">
        <f>SUM(F187,F190)</f>
        <v>135390</v>
      </c>
      <c r="G183" s="125">
        <f>SUM(G187,G190)</f>
        <v>135390</v>
      </c>
      <c r="H183" s="125">
        <f>SUM(H187,H190)</f>
        <v>135390</v>
      </c>
      <c r="I183" s="192" t="e">
        <f t="shared" si="98"/>
        <v>#DIV/0!</v>
      </c>
      <c r="J183" s="192" t="e">
        <f t="shared" si="110"/>
        <v>#DIV/0!</v>
      </c>
      <c r="K183" s="192">
        <f t="shared" si="111"/>
        <v>100</v>
      </c>
      <c r="L183" s="192">
        <f t="shared" si="112"/>
        <v>100</v>
      </c>
    </row>
    <row r="184" spans="1:12" ht="12" customHeight="1">
      <c r="A184" s="399" t="s">
        <v>67</v>
      </c>
      <c r="B184" s="399"/>
      <c r="C184" s="399"/>
      <c r="D184" s="276">
        <v>0</v>
      </c>
      <c r="E184" s="277">
        <v>0</v>
      </c>
      <c r="F184" s="232">
        <v>0</v>
      </c>
      <c r="G184" s="126">
        <v>0</v>
      </c>
      <c r="H184" s="126">
        <v>0</v>
      </c>
      <c r="I184" s="193" t="e">
        <f t="shared" si="98"/>
        <v>#DIV/0!</v>
      </c>
      <c r="J184" s="193" t="e">
        <f t="shared" si="110"/>
        <v>#DIV/0!</v>
      </c>
      <c r="K184" s="193" t="e">
        <f t="shared" si="111"/>
        <v>#DIV/0!</v>
      </c>
      <c r="L184" s="193" t="e">
        <f t="shared" si="112"/>
        <v>#DIV/0!</v>
      </c>
    </row>
    <row r="185" spans="1:12" ht="12" customHeight="1">
      <c r="A185" s="399" t="s">
        <v>81</v>
      </c>
      <c r="B185" s="399"/>
      <c r="C185" s="399"/>
      <c r="D185" s="276">
        <v>0</v>
      </c>
      <c r="E185" s="277">
        <v>0</v>
      </c>
      <c r="F185" s="232">
        <v>125000</v>
      </c>
      <c r="G185" s="126">
        <v>125000</v>
      </c>
      <c r="H185" s="126">
        <v>125000</v>
      </c>
      <c r="I185" s="193" t="e">
        <f t="shared" si="98"/>
        <v>#DIV/0!</v>
      </c>
      <c r="J185" s="193" t="e">
        <f t="shared" si="110"/>
        <v>#DIV/0!</v>
      </c>
      <c r="K185" s="193">
        <f t="shared" si="111"/>
        <v>100</v>
      </c>
      <c r="L185" s="193">
        <f t="shared" si="112"/>
        <v>100</v>
      </c>
    </row>
    <row r="186" spans="1:12" ht="12" customHeight="1">
      <c r="A186" s="394" t="s">
        <v>89</v>
      </c>
      <c r="B186" s="394"/>
      <c r="C186" s="394"/>
      <c r="D186" s="276">
        <f t="shared" ref="D186:E186" si="132">D183-D184-D185</f>
        <v>0</v>
      </c>
      <c r="E186" s="277">
        <f t="shared" si="132"/>
        <v>0</v>
      </c>
      <c r="F186" s="232">
        <f>F183-F184-F185</f>
        <v>10390</v>
      </c>
      <c r="G186" s="126">
        <f>G183-G184-G185</f>
        <v>10390</v>
      </c>
      <c r="H186" s="126">
        <f>H183-H184-H185</f>
        <v>10390</v>
      </c>
      <c r="I186" s="193" t="e">
        <f t="shared" si="98"/>
        <v>#DIV/0!</v>
      </c>
      <c r="J186" s="193" t="e">
        <f t="shared" si="110"/>
        <v>#DIV/0!</v>
      </c>
      <c r="K186" s="193">
        <f t="shared" si="111"/>
        <v>100</v>
      </c>
      <c r="L186" s="193">
        <f t="shared" si="112"/>
        <v>100</v>
      </c>
    </row>
    <row r="187" spans="1:12" ht="12" customHeight="1">
      <c r="A187" s="50"/>
      <c r="B187" s="35">
        <v>3</v>
      </c>
      <c r="C187" s="36" t="s">
        <v>68</v>
      </c>
      <c r="D187" s="268">
        <f t="shared" ref="D187:D188" si="133">D188</f>
        <v>0</v>
      </c>
      <c r="E187" s="269">
        <f t="shared" ref="E187:E188" si="134">E188</f>
        <v>0</v>
      </c>
      <c r="F187" s="228">
        <f t="shared" ref="F187:H188" si="135">F188</f>
        <v>1330</v>
      </c>
      <c r="G187" s="111">
        <f t="shared" si="135"/>
        <v>1330</v>
      </c>
      <c r="H187" s="111">
        <f t="shared" si="135"/>
        <v>1330</v>
      </c>
      <c r="I187" s="180" t="e">
        <f t="shared" si="98"/>
        <v>#DIV/0!</v>
      </c>
      <c r="J187" s="180" t="e">
        <f t="shared" si="110"/>
        <v>#DIV/0!</v>
      </c>
      <c r="K187" s="180">
        <f t="shared" si="111"/>
        <v>100</v>
      </c>
      <c r="L187" s="180">
        <f t="shared" si="112"/>
        <v>100</v>
      </c>
    </row>
    <row r="188" spans="1:12" ht="12" customHeight="1">
      <c r="A188" s="50"/>
      <c r="B188" s="35">
        <v>32</v>
      </c>
      <c r="C188" s="36" t="s">
        <v>69</v>
      </c>
      <c r="D188" s="268">
        <f t="shared" si="133"/>
        <v>0</v>
      </c>
      <c r="E188" s="269">
        <f t="shared" si="134"/>
        <v>0</v>
      </c>
      <c r="F188" s="228">
        <f t="shared" si="135"/>
        <v>1330</v>
      </c>
      <c r="G188" s="111">
        <f t="shared" si="135"/>
        <v>1330</v>
      </c>
      <c r="H188" s="111">
        <f t="shared" si="135"/>
        <v>1330</v>
      </c>
      <c r="I188" s="180" t="e">
        <f t="shared" si="98"/>
        <v>#DIV/0!</v>
      </c>
      <c r="J188" s="180" t="e">
        <f t="shared" si="110"/>
        <v>#DIV/0!</v>
      </c>
      <c r="K188" s="180">
        <f t="shared" si="111"/>
        <v>100</v>
      </c>
      <c r="L188" s="180">
        <f t="shared" si="112"/>
        <v>100</v>
      </c>
    </row>
    <row r="189" spans="1:12" ht="12" customHeight="1">
      <c r="A189" s="50"/>
      <c r="B189" s="37">
        <v>323</v>
      </c>
      <c r="C189" s="39" t="s">
        <v>261</v>
      </c>
      <c r="D189" s="97">
        <v>0</v>
      </c>
      <c r="E189" s="97">
        <v>0</v>
      </c>
      <c r="F189" s="239">
        <v>1330</v>
      </c>
      <c r="G189" s="117">
        <f>F189</f>
        <v>1330</v>
      </c>
      <c r="H189" s="117">
        <f>G189</f>
        <v>1330</v>
      </c>
      <c r="I189" s="180" t="e">
        <f t="shared" si="98"/>
        <v>#DIV/0!</v>
      </c>
      <c r="J189" s="180" t="e">
        <f t="shared" si="110"/>
        <v>#DIV/0!</v>
      </c>
      <c r="K189" s="180">
        <f t="shared" si="111"/>
        <v>100</v>
      </c>
      <c r="L189" s="180">
        <f t="shared" si="112"/>
        <v>100</v>
      </c>
    </row>
    <row r="190" spans="1:12" ht="12" customHeight="1">
      <c r="A190" s="26"/>
      <c r="B190" s="51">
        <v>4</v>
      </c>
      <c r="C190" s="36" t="s">
        <v>85</v>
      </c>
      <c r="D190" s="283">
        <f t="shared" ref="D190:E190" si="136">D191</f>
        <v>0</v>
      </c>
      <c r="E190" s="284">
        <f t="shared" si="136"/>
        <v>0</v>
      </c>
      <c r="F190" s="238">
        <f>F191</f>
        <v>134060</v>
      </c>
      <c r="G190" s="119">
        <f>G191</f>
        <v>134060</v>
      </c>
      <c r="H190" s="119">
        <f>H191</f>
        <v>134060</v>
      </c>
      <c r="I190" s="180" t="e">
        <f t="shared" si="98"/>
        <v>#DIV/0!</v>
      </c>
      <c r="J190" s="180" t="e">
        <f t="shared" si="110"/>
        <v>#DIV/0!</v>
      </c>
      <c r="K190" s="180">
        <f t="shared" si="111"/>
        <v>100</v>
      </c>
      <c r="L190" s="180">
        <f t="shared" si="112"/>
        <v>100</v>
      </c>
    </row>
    <row r="191" spans="1:12" ht="12" customHeight="1">
      <c r="A191" s="26"/>
      <c r="B191" s="51">
        <v>42</v>
      </c>
      <c r="C191" s="36" t="s">
        <v>201</v>
      </c>
      <c r="D191" s="283">
        <f t="shared" ref="D191:E191" si="137">SUM(D192,D193)</f>
        <v>0</v>
      </c>
      <c r="E191" s="284">
        <f t="shared" si="137"/>
        <v>0</v>
      </c>
      <c r="F191" s="238">
        <f>SUM(F192,F193)</f>
        <v>134060</v>
      </c>
      <c r="G191" s="119">
        <f>SUM(G192,G193)</f>
        <v>134060</v>
      </c>
      <c r="H191" s="119">
        <f>SUM(H192,H193)</f>
        <v>134060</v>
      </c>
      <c r="I191" s="180" t="e">
        <f t="shared" si="98"/>
        <v>#DIV/0!</v>
      </c>
      <c r="J191" s="180" t="e">
        <f t="shared" si="110"/>
        <v>#DIV/0!</v>
      </c>
      <c r="K191" s="180">
        <f t="shared" si="111"/>
        <v>100</v>
      </c>
      <c r="L191" s="180">
        <f t="shared" si="112"/>
        <v>100</v>
      </c>
    </row>
    <row r="192" spans="1:12" ht="12.75" customHeight="1">
      <c r="A192" s="26"/>
      <c r="B192" s="52">
        <v>421</v>
      </c>
      <c r="C192" s="39" t="s">
        <v>46</v>
      </c>
      <c r="D192" s="97">
        <v>0</v>
      </c>
      <c r="E192" s="97">
        <v>0</v>
      </c>
      <c r="F192" s="239">
        <v>132730</v>
      </c>
      <c r="G192" s="117">
        <f>F192</f>
        <v>132730</v>
      </c>
      <c r="H192" s="117">
        <f>G192</f>
        <v>132730</v>
      </c>
      <c r="I192" s="180" t="e">
        <f t="shared" si="98"/>
        <v>#DIV/0!</v>
      </c>
      <c r="J192" s="180" t="e">
        <f t="shared" si="110"/>
        <v>#DIV/0!</v>
      </c>
      <c r="K192" s="180">
        <f t="shared" si="111"/>
        <v>100</v>
      </c>
      <c r="L192" s="180">
        <f t="shared" si="112"/>
        <v>100</v>
      </c>
    </row>
    <row r="193" spans="1:12" ht="12" customHeight="1">
      <c r="A193" s="26"/>
      <c r="B193" s="45">
        <v>426</v>
      </c>
      <c r="C193" s="39" t="s">
        <v>262</v>
      </c>
      <c r="D193" s="97">
        <v>0</v>
      </c>
      <c r="E193" s="97">
        <v>0</v>
      </c>
      <c r="F193" s="239">
        <v>1330</v>
      </c>
      <c r="G193" s="117">
        <f>F193</f>
        <v>1330</v>
      </c>
      <c r="H193" s="117">
        <f>G193</f>
        <v>1330</v>
      </c>
      <c r="I193" s="180" t="e">
        <f t="shared" si="98"/>
        <v>#DIV/0!</v>
      </c>
      <c r="J193" s="180" t="e">
        <f t="shared" si="110"/>
        <v>#DIV/0!</v>
      </c>
      <c r="K193" s="180">
        <f t="shared" si="111"/>
        <v>100</v>
      </c>
      <c r="L193" s="180">
        <f t="shared" si="112"/>
        <v>100</v>
      </c>
    </row>
    <row r="194" spans="1:12" ht="12" customHeight="1">
      <c r="A194" s="396" t="s">
        <v>258</v>
      </c>
      <c r="B194" s="396"/>
      <c r="C194" s="396"/>
      <c r="D194" s="270">
        <f t="shared" ref="D194:E194" si="138">SUM(D195)</f>
        <v>0</v>
      </c>
      <c r="E194" s="271">
        <f t="shared" si="138"/>
        <v>96887.65</v>
      </c>
      <c r="F194" s="229">
        <f>SUM(F195)</f>
        <v>82300</v>
      </c>
      <c r="G194" s="112">
        <f>SUM(G195)</f>
        <v>82300</v>
      </c>
      <c r="H194" s="112">
        <f>SUM(H195)</f>
        <v>82300</v>
      </c>
      <c r="I194" s="181" t="e">
        <f t="shared" si="98"/>
        <v>#DIV/0!</v>
      </c>
      <c r="J194" s="181">
        <f t="shared" si="110"/>
        <v>84.943746700430864</v>
      </c>
      <c r="K194" s="181">
        <f t="shared" si="111"/>
        <v>100</v>
      </c>
      <c r="L194" s="181">
        <f t="shared" si="112"/>
        <v>100</v>
      </c>
    </row>
    <row r="195" spans="1:12" ht="12" customHeight="1">
      <c r="A195" s="382" t="s">
        <v>259</v>
      </c>
      <c r="B195" s="382"/>
      <c r="C195" s="382"/>
      <c r="D195" s="296">
        <f t="shared" ref="D195:E195" si="139">D196</f>
        <v>0</v>
      </c>
      <c r="E195" s="297">
        <f t="shared" si="139"/>
        <v>96887.65</v>
      </c>
      <c r="F195" s="245">
        <f>F196</f>
        <v>82300</v>
      </c>
      <c r="G195" s="127">
        <f>G196</f>
        <v>82300</v>
      </c>
      <c r="H195" s="127">
        <f>H196</f>
        <v>82300</v>
      </c>
      <c r="I195" s="182" t="e">
        <f t="shared" si="98"/>
        <v>#DIV/0!</v>
      </c>
      <c r="J195" s="182">
        <f t="shared" si="110"/>
        <v>84.943746700430864</v>
      </c>
      <c r="K195" s="182">
        <f t="shared" si="111"/>
        <v>100</v>
      </c>
      <c r="L195" s="182">
        <f t="shared" si="112"/>
        <v>100</v>
      </c>
    </row>
    <row r="196" spans="1:12" ht="12" customHeight="1">
      <c r="A196" s="389" t="s">
        <v>170</v>
      </c>
      <c r="B196" s="389"/>
      <c r="C196" s="389"/>
      <c r="D196" s="274">
        <f t="shared" ref="D196:E196" si="140">D199</f>
        <v>0</v>
      </c>
      <c r="E196" s="275">
        <f t="shared" si="140"/>
        <v>96887.65</v>
      </c>
      <c r="F196" s="231">
        <f>F199</f>
        <v>82300</v>
      </c>
      <c r="G196" s="114">
        <f>G199</f>
        <v>82300</v>
      </c>
      <c r="H196" s="114">
        <f>H199</f>
        <v>82300</v>
      </c>
      <c r="I196" s="183" t="e">
        <f t="shared" si="98"/>
        <v>#DIV/0!</v>
      </c>
      <c r="J196" s="183">
        <f t="shared" si="110"/>
        <v>84.943746700430864</v>
      </c>
      <c r="K196" s="183">
        <f t="shared" si="111"/>
        <v>100</v>
      </c>
      <c r="L196" s="183">
        <f t="shared" si="112"/>
        <v>100</v>
      </c>
    </row>
    <row r="197" spans="1:12" ht="12" customHeight="1">
      <c r="A197" s="399" t="s">
        <v>81</v>
      </c>
      <c r="B197" s="399"/>
      <c r="C197" s="399"/>
      <c r="D197" s="276">
        <v>0</v>
      </c>
      <c r="E197" s="277">
        <v>90000</v>
      </c>
      <c r="F197" s="232">
        <v>80000</v>
      </c>
      <c r="G197" s="115">
        <v>80000</v>
      </c>
      <c r="H197" s="115">
        <v>80000</v>
      </c>
      <c r="I197" s="184" t="e">
        <f t="shared" si="98"/>
        <v>#DIV/0!</v>
      </c>
      <c r="J197" s="184">
        <f t="shared" si="110"/>
        <v>88.888888888888886</v>
      </c>
      <c r="K197" s="184">
        <f t="shared" si="111"/>
        <v>100</v>
      </c>
      <c r="L197" s="184">
        <f t="shared" si="112"/>
        <v>100</v>
      </c>
    </row>
    <row r="198" spans="1:12" ht="12" customHeight="1">
      <c r="A198" s="394" t="s">
        <v>89</v>
      </c>
      <c r="B198" s="394"/>
      <c r="C198" s="394"/>
      <c r="D198" s="276">
        <f t="shared" ref="D198:E198" si="141">SUM(D196-D197)</f>
        <v>0</v>
      </c>
      <c r="E198" s="277">
        <f t="shared" si="141"/>
        <v>6887.6499999999942</v>
      </c>
      <c r="F198" s="232">
        <f>SUM(F196-F197)</f>
        <v>2300</v>
      </c>
      <c r="G198" s="115">
        <f>SUM(G196-G197)</f>
        <v>2300</v>
      </c>
      <c r="H198" s="115">
        <f>SUM(H196-H197)</f>
        <v>2300</v>
      </c>
      <c r="I198" s="184" t="e">
        <f t="shared" si="98"/>
        <v>#DIV/0!</v>
      </c>
      <c r="J198" s="184">
        <f t="shared" si="110"/>
        <v>33.393102146595751</v>
      </c>
      <c r="K198" s="184">
        <f t="shared" si="111"/>
        <v>100</v>
      </c>
      <c r="L198" s="184">
        <f t="shared" si="112"/>
        <v>100</v>
      </c>
    </row>
    <row r="199" spans="1:12" ht="12" customHeight="1">
      <c r="A199" s="26"/>
      <c r="B199" s="35">
        <v>4</v>
      </c>
      <c r="C199" s="36" t="s">
        <v>92</v>
      </c>
      <c r="D199" s="283">
        <f t="shared" ref="D199:E199" si="142">D200</f>
        <v>0</v>
      </c>
      <c r="E199" s="284">
        <f t="shared" si="142"/>
        <v>96887.65</v>
      </c>
      <c r="F199" s="238">
        <f>F200</f>
        <v>82300</v>
      </c>
      <c r="G199" s="119">
        <f>G200</f>
        <v>82300</v>
      </c>
      <c r="H199" s="119">
        <f>H200</f>
        <v>82300</v>
      </c>
      <c r="I199" s="180" t="e">
        <f t="shared" si="98"/>
        <v>#DIV/0!</v>
      </c>
      <c r="J199" s="180">
        <f t="shared" si="110"/>
        <v>84.943746700430864</v>
      </c>
      <c r="K199" s="180">
        <f t="shared" si="111"/>
        <v>100</v>
      </c>
      <c r="L199" s="180">
        <f t="shared" si="112"/>
        <v>100</v>
      </c>
    </row>
    <row r="200" spans="1:12" ht="12" customHeight="1">
      <c r="A200" s="26"/>
      <c r="B200" s="35">
        <v>42</v>
      </c>
      <c r="C200" s="36" t="s">
        <v>201</v>
      </c>
      <c r="D200" s="278">
        <f t="shared" ref="D200:E200" si="143">SUM(D201:D201)</f>
        <v>0</v>
      </c>
      <c r="E200" s="279">
        <f t="shared" si="143"/>
        <v>96887.65</v>
      </c>
      <c r="F200" s="233">
        <f>SUM(F201:F201)</f>
        <v>82300</v>
      </c>
      <c r="G200" s="116">
        <f>SUM(G201:G201)</f>
        <v>82300</v>
      </c>
      <c r="H200" s="116">
        <f>SUM(H201:H201)</f>
        <v>82300</v>
      </c>
      <c r="I200" s="180" t="e">
        <f t="shared" ref="I200:I263" si="144">E200/D200*100</f>
        <v>#DIV/0!</v>
      </c>
      <c r="J200" s="180">
        <f t="shared" si="110"/>
        <v>84.943746700430864</v>
      </c>
      <c r="K200" s="180">
        <f t="shared" si="111"/>
        <v>100</v>
      </c>
      <c r="L200" s="180">
        <f t="shared" si="112"/>
        <v>100</v>
      </c>
    </row>
    <row r="201" spans="1:12" ht="12" customHeight="1">
      <c r="A201" s="26"/>
      <c r="B201" s="37">
        <v>421</v>
      </c>
      <c r="C201" s="39" t="s">
        <v>46</v>
      </c>
      <c r="D201" s="97">
        <v>0</v>
      </c>
      <c r="E201" s="97">
        <v>96887.65</v>
      </c>
      <c r="F201" s="239">
        <v>82300</v>
      </c>
      <c r="G201" s="117">
        <f>F201</f>
        <v>82300</v>
      </c>
      <c r="H201" s="117">
        <f>G201</f>
        <v>82300</v>
      </c>
      <c r="I201" s="180" t="e">
        <f t="shared" si="144"/>
        <v>#DIV/0!</v>
      </c>
      <c r="J201" s="180">
        <f t="shared" si="110"/>
        <v>84.943746700430864</v>
      </c>
      <c r="K201" s="180">
        <f t="shared" si="111"/>
        <v>100</v>
      </c>
      <c r="L201" s="180">
        <f t="shared" si="112"/>
        <v>100</v>
      </c>
    </row>
    <row r="202" spans="1:12" ht="12" customHeight="1">
      <c r="A202" s="396" t="s">
        <v>253</v>
      </c>
      <c r="B202" s="396"/>
      <c r="C202" s="396"/>
      <c r="D202" s="298">
        <f t="shared" ref="D202:D203" si="145">D203</f>
        <v>23226.49</v>
      </c>
      <c r="E202" s="271">
        <f t="shared" ref="E202:E203" si="146">E203</f>
        <v>0</v>
      </c>
      <c r="F202" s="246">
        <f t="shared" ref="F202:H203" si="147">F203</f>
        <v>0</v>
      </c>
      <c r="G202" s="128">
        <f t="shared" si="147"/>
        <v>0</v>
      </c>
      <c r="H202" s="128">
        <f t="shared" si="147"/>
        <v>0</v>
      </c>
      <c r="I202" s="181">
        <f t="shared" si="144"/>
        <v>0</v>
      </c>
      <c r="J202" s="181" t="e">
        <f t="shared" si="110"/>
        <v>#DIV/0!</v>
      </c>
      <c r="K202" s="181" t="e">
        <f t="shared" si="111"/>
        <v>#DIV/0!</v>
      </c>
      <c r="L202" s="181" t="e">
        <f t="shared" si="112"/>
        <v>#DIV/0!</v>
      </c>
    </row>
    <row r="203" spans="1:12" ht="12" customHeight="1">
      <c r="A203" s="382" t="s">
        <v>254</v>
      </c>
      <c r="B203" s="382"/>
      <c r="C203" s="382"/>
      <c r="D203" s="272">
        <f t="shared" si="145"/>
        <v>23226.49</v>
      </c>
      <c r="E203" s="273">
        <f t="shared" si="146"/>
        <v>0</v>
      </c>
      <c r="F203" s="230">
        <f t="shared" si="147"/>
        <v>0</v>
      </c>
      <c r="G203" s="113">
        <f t="shared" si="147"/>
        <v>0</v>
      </c>
      <c r="H203" s="113">
        <f t="shared" si="147"/>
        <v>0</v>
      </c>
      <c r="I203" s="182">
        <f t="shared" si="144"/>
        <v>0</v>
      </c>
      <c r="J203" s="182" t="e">
        <f t="shared" si="110"/>
        <v>#DIV/0!</v>
      </c>
      <c r="K203" s="182" t="e">
        <f t="shared" si="111"/>
        <v>#DIV/0!</v>
      </c>
      <c r="L203" s="182" t="e">
        <f t="shared" si="112"/>
        <v>#DIV/0!</v>
      </c>
    </row>
    <row r="204" spans="1:12" ht="12" customHeight="1">
      <c r="A204" s="405" t="s">
        <v>255</v>
      </c>
      <c r="B204" s="405"/>
      <c r="C204" s="405"/>
      <c r="D204" s="274">
        <f t="shared" ref="D204:E204" si="148">SUM(D207+D210)</f>
        <v>23226.49</v>
      </c>
      <c r="E204" s="275">
        <f t="shared" si="148"/>
        <v>0</v>
      </c>
      <c r="F204" s="231">
        <f>SUM(F207+F210)</f>
        <v>0</v>
      </c>
      <c r="G204" s="114">
        <f>SUM(G207+G210)</f>
        <v>0</v>
      </c>
      <c r="H204" s="114">
        <f>SUM(H207+H210)</f>
        <v>0</v>
      </c>
      <c r="I204" s="183">
        <f t="shared" si="144"/>
        <v>0</v>
      </c>
      <c r="J204" s="183" t="e">
        <f t="shared" si="110"/>
        <v>#DIV/0!</v>
      </c>
      <c r="K204" s="183" t="e">
        <f t="shared" si="111"/>
        <v>#DIV/0!</v>
      </c>
      <c r="L204" s="183" t="e">
        <f t="shared" si="112"/>
        <v>#DIV/0!</v>
      </c>
    </row>
    <row r="205" spans="1:12" ht="12" customHeight="1">
      <c r="A205" s="399" t="s">
        <v>67</v>
      </c>
      <c r="B205" s="399"/>
      <c r="C205" s="399"/>
      <c r="D205" s="276">
        <f t="shared" ref="D205:E205" si="149">SUM(D210,D207)</f>
        <v>23226.49</v>
      </c>
      <c r="E205" s="277">
        <f t="shared" si="149"/>
        <v>0</v>
      </c>
      <c r="F205" s="232">
        <f>SUM(F210,F207)</f>
        <v>0</v>
      </c>
      <c r="G205" s="115">
        <f>SUM(G210,G207)</f>
        <v>0</v>
      </c>
      <c r="H205" s="115">
        <f>SUM(H210,H207)</f>
        <v>0</v>
      </c>
      <c r="I205" s="184">
        <f t="shared" si="144"/>
        <v>0</v>
      </c>
      <c r="J205" s="184" t="e">
        <f t="shared" si="110"/>
        <v>#DIV/0!</v>
      </c>
      <c r="K205" s="184" t="e">
        <f t="shared" si="111"/>
        <v>#DIV/0!</v>
      </c>
      <c r="L205" s="184" t="e">
        <f t="shared" si="112"/>
        <v>#DIV/0!</v>
      </c>
    </row>
    <row r="206" spans="1:12" ht="12" customHeight="1">
      <c r="A206" s="399" t="s">
        <v>256</v>
      </c>
      <c r="B206" s="399"/>
      <c r="C206" s="399"/>
      <c r="D206" s="276">
        <v>-2</v>
      </c>
      <c r="E206" s="277">
        <v>-1</v>
      </c>
      <c r="F206" s="232">
        <v>0</v>
      </c>
      <c r="G206" s="115">
        <v>1</v>
      </c>
      <c r="H206" s="115">
        <v>2</v>
      </c>
      <c r="I206" s="184">
        <f t="shared" si="144"/>
        <v>50</v>
      </c>
      <c r="J206" s="184">
        <f t="shared" si="110"/>
        <v>0</v>
      </c>
      <c r="K206" s="184" t="e">
        <f t="shared" si="111"/>
        <v>#DIV/0!</v>
      </c>
      <c r="L206" s="184">
        <f t="shared" si="112"/>
        <v>200</v>
      </c>
    </row>
    <row r="207" spans="1:12" ht="12" customHeight="1">
      <c r="A207" s="26"/>
      <c r="B207" s="35">
        <v>4</v>
      </c>
      <c r="C207" s="36" t="s">
        <v>221</v>
      </c>
      <c r="D207" s="283">
        <f t="shared" ref="D207:E207" si="150">D208</f>
        <v>23226.49</v>
      </c>
      <c r="E207" s="284">
        <f t="shared" si="150"/>
        <v>0</v>
      </c>
      <c r="F207" s="238">
        <f>F208</f>
        <v>0</v>
      </c>
      <c r="G207" s="119">
        <f>G208</f>
        <v>0</v>
      </c>
      <c r="H207" s="119">
        <f>H208</f>
        <v>0</v>
      </c>
      <c r="I207" s="180">
        <f t="shared" si="144"/>
        <v>0</v>
      </c>
      <c r="J207" s="180" t="e">
        <f t="shared" si="110"/>
        <v>#DIV/0!</v>
      </c>
      <c r="K207" s="180" t="e">
        <f t="shared" si="111"/>
        <v>#DIV/0!</v>
      </c>
      <c r="L207" s="180" t="e">
        <f t="shared" si="112"/>
        <v>#DIV/0!</v>
      </c>
    </row>
    <row r="208" spans="1:12" ht="12" customHeight="1">
      <c r="A208" s="26"/>
      <c r="B208" s="35">
        <v>42</v>
      </c>
      <c r="C208" s="36" t="s">
        <v>201</v>
      </c>
      <c r="D208" s="278">
        <f t="shared" ref="D208:E208" si="151">SUM(D209:D209)</f>
        <v>23226.49</v>
      </c>
      <c r="E208" s="279">
        <f t="shared" si="151"/>
        <v>0</v>
      </c>
      <c r="F208" s="233">
        <f>SUM(F209:F209)</f>
        <v>0</v>
      </c>
      <c r="G208" s="116">
        <f>SUM(G209:G209)</f>
        <v>0</v>
      </c>
      <c r="H208" s="116">
        <f>SUM(H209:H209)</f>
        <v>0</v>
      </c>
      <c r="I208" s="180">
        <f t="shared" si="144"/>
        <v>0</v>
      </c>
      <c r="J208" s="180" t="e">
        <f t="shared" si="110"/>
        <v>#DIV/0!</v>
      </c>
      <c r="K208" s="180" t="e">
        <f t="shared" si="111"/>
        <v>#DIV/0!</v>
      </c>
      <c r="L208" s="180" t="e">
        <f t="shared" si="112"/>
        <v>#DIV/0!</v>
      </c>
    </row>
    <row r="209" spans="1:12" ht="12" customHeight="1">
      <c r="A209" s="26"/>
      <c r="B209" s="37">
        <v>422</v>
      </c>
      <c r="C209" s="39" t="s">
        <v>257</v>
      </c>
      <c r="D209" s="97">
        <v>23226.49</v>
      </c>
      <c r="E209" s="97">
        <v>0</v>
      </c>
      <c r="F209" s="239">
        <v>0</v>
      </c>
      <c r="G209" s="117">
        <f>F209</f>
        <v>0</v>
      </c>
      <c r="H209" s="117">
        <f>G209</f>
        <v>0</v>
      </c>
      <c r="I209" s="180">
        <f t="shared" si="144"/>
        <v>0</v>
      </c>
      <c r="J209" s="180" t="e">
        <f t="shared" si="110"/>
        <v>#DIV/0!</v>
      </c>
      <c r="K209" s="180" t="e">
        <f t="shared" si="111"/>
        <v>#DIV/0!</v>
      </c>
      <c r="L209" s="180" t="e">
        <f t="shared" si="112"/>
        <v>#DIV/0!</v>
      </c>
    </row>
    <row r="210" spans="1:12" ht="12" customHeight="1">
      <c r="A210" s="26"/>
      <c r="B210" s="51">
        <v>3</v>
      </c>
      <c r="C210" s="36" t="s">
        <v>68</v>
      </c>
      <c r="D210" s="299">
        <f t="shared" ref="D210:E210" si="152">SUM(D211,D213)</f>
        <v>0</v>
      </c>
      <c r="E210" s="284">
        <f t="shared" si="152"/>
        <v>0</v>
      </c>
      <c r="F210" s="247">
        <f>SUM(F211,F213)</f>
        <v>0</v>
      </c>
      <c r="G210" s="129">
        <f>SUM(G211,G213)</f>
        <v>0</v>
      </c>
      <c r="H210" s="129">
        <f>SUM(H211,H213)</f>
        <v>0</v>
      </c>
      <c r="I210" s="188" t="e">
        <f t="shared" si="144"/>
        <v>#DIV/0!</v>
      </c>
      <c r="J210" s="188" t="e">
        <f t="shared" si="110"/>
        <v>#DIV/0!</v>
      </c>
      <c r="K210" s="188" t="e">
        <f t="shared" si="111"/>
        <v>#DIV/0!</v>
      </c>
      <c r="L210" s="188" t="e">
        <f t="shared" si="112"/>
        <v>#DIV/0!</v>
      </c>
    </row>
    <row r="211" spans="1:12" ht="12" customHeight="1">
      <c r="A211" s="26"/>
      <c r="B211" s="51">
        <v>36</v>
      </c>
      <c r="C211" s="36" t="s">
        <v>102</v>
      </c>
      <c r="D211" s="278">
        <f t="shared" ref="D211:E211" si="153">SUM(D212:D212)</f>
        <v>0</v>
      </c>
      <c r="E211" s="279">
        <f t="shared" si="153"/>
        <v>0</v>
      </c>
      <c r="F211" s="233">
        <f>SUM(F212:F212)</f>
        <v>0</v>
      </c>
      <c r="G211" s="116">
        <f>SUM(G212:G212)</f>
        <v>0</v>
      </c>
      <c r="H211" s="116">
        <f>SUM(H212:H212)</f>
        <v>0</v>
      </c>
      <c r="I211" s="180" t="e">
        <f t="shared" si="144"/>
        <v>#DIV/0!</v>
      </c>
      <c r="J211" s="180" t="e">
        <f t="shared" si="110"/>
        <v>#DIV/0!</v>
      </c>
      <c r="K211" s="180" t="e">
        <f t="shared" si="111"/>
        <v>#DIV/0!</v>
      </c>
      <c r="L211" s="180" t="e">
        <f t="shared" si="112"/>
        <v>#DIV/0!</v>
      </c>
    </row>
    <row r="212" spans="1:12" ht="12" customHeight="1">
      <c r="A212" s="26"/>
      <c r="B212" s="45">
        <v>363</v>
      </c>
      <c r="C212" s="53" t="s">
        <v>93</v>
      </c>
      <c r="D212" s="97">
        <v>0</v>
      </c>
      <c r="E212" s="97">
        <v>0</v>
      </c>
      <c r="F212" s="239">
        <v>0</v>
      </c>
      <c r="G212" s="117">
        <f>F212</f>
        <v>0</v>
      </c>
      <c r="H212" s="117">
        <f>G212</f>
        <v>0</v>
      </c>
      <c r="I212" s="180" t="e">
        <f t="shared" si="144"/>
        <v>#DIV/0!</v>
      </c>
      <c r="J212" s="180" t="e">
        <f t="shared" si="110"/>
        <v>#DIV/0!</v>
      </c>
      <c r="K212" s="180" t="e">
        <f t="shared" si="111"/>
        <v>#DIV/0!</v>
      </c>
      <c r="L212" s="180" t="e">
        <f t="shared" si="112"/>
        <v>#DIV/0!</v>
      </c>
    </row>
    <row r="213" spans="1:12" ht="12" customHeight="1">
      <c r="A213" s="26"/>
      <c r="B213" s="51">
        <v>38</v>
      </c>
      <c r="C213" s="54" t="s">
        <v>94</v>
      </c>
      <c r="D213" s="278">
        <f t="shared" ref="D213:E213" si="154">SUM(D214:D214)</f>
        <v>0</v>
      </c>
      <c r="E213" s="279">
        <f t="shared" si="154"/>
        <v>0</v>
      </c>
      <c r="F213" s="233">
        <f>SUM(F214:F214)</f>
        <v>0</v>
      </c>
      <c r="G213" s="116">
        <f>SUM(G214:G214)</f>
        <v>0</v>
      </c>
      <c r="H213" s="116">
        <f>SUM(H214:H214)</f>
        <v>0</v>
      </c>
      <c r="I213" s="180" t="e">
        <f t="shared" si="144"/>
        <v>#DIV/0!</v>
      </c>
      <c r="J213" s="180" t="e">
        <f t="shared" si="110"/>
        <v>#DIV/0!</v>
      </c>
      <c r="K213" s="180" t="e">
        <f t="shared" si="111"/>
        <v>#DIV/0!</v>
      </c>
      <c r="L213" s="180" t="e">
        <f t="shared" si="112"/>
        <v>#DIV/0!</v>
      </c>
    </row>
    <row r="214" spans="1:12" ht="12" customHeight="1">
      <c r="A214" s="26"/>
      <c r="B214" s="45">
        <v>386</v>
      </c>
      <c r="C214" s="53" t="s">
        <v>42</v>
      </c>
      <c r="D214" s="97">
        <v>0</v>
      </c>
      <c r="E214" s="97">
        <v>0</v>
      </c>
      <c r="F214" s="239">
        <v>0</v>
      </c>
      <c r="G214" s="117">
        <f>F214</f>
        <v>0</v>
      </c>
      <c r="H214" s="117">
        <f>G214</f>
        <v>0</v>
      </c>
      <c r="I214" s="180" t="e">
        <f t="shared" si="144"/>
        <v>#DIV/0!</v>
      </c>
      <c r="J214" s="180" t="e">
        <f t="shared" si="110"/>
        <v>#DIV/0!</v>
      </c>
      <c r="K214" s="180" t="e">
        <f t="shared" si="111"/>
        <v>#DIV/0!</v>
      </c>
      <c r="L214" s="180" t="e">
        <f t="shared" si="112"/>
        <v>#DIV/0!</v>
      </c>
    </row>
    <row r="215" spans="1:12" ht="12" customHeight="1">
      <c r="A215" s="395" t="s">
        <v>95</v>
      </c>
      <c r="B215" s="395"/>
      <c r="C215" s="395"/>
      <c r="D215" s="300">
        <f t="shared" ref="D215:E215" si="155">SUM(D216,D227)</f>
        <v>59608.4</v>
      </c>
      <c r="E215" s="301">
        <f t="shared" si="155"/>
        <v>173866.89</v>
      </c>
      <c r="F215" s="248">
        <f>SUM(F216,F227)</f>
        <v>114830</v>
      </c>
      <c r="G215" s="130">
        <f>SUM(G216,G227)</f>
        <v>114830</v>
      </c>
      <c r="H215" s="130">
        <f>SUM(H216,H227)</f>
        <v>114830</v>
      </c>
      <c r="I215" s="180">
        <f t="shared" si="144"/>
        <v>291.68186027472638</v>
      </c>
      <c r="J215" s="180">
        <f t="shared" ref="J215:J278" si="156">F215/E215*100</f>
        <v>66.044777128066173</v>
      </c>
      <c r="K215" s="180">
        <f t="shared" ref="K215:K278" si="157">G215/F215*100</f>
        <v>100</v>
      </c>
      <c r="L215" s="180">
        <f t="shared" ref="L215:L278" si="158">H215/G215*100</f>
        <v>100</v>
      </c>
    </row>
    <row r="216" spans="1:12" ht="12" customHeight="1">
      <c r="A216" s="396" t="s">
        <v>251</v>
      </c>
      <c r="B216" s="396"/>
      <c r="C216" s="396"/>
      <c r="D216" s="270">
        <f t="shared" ref="D216:D217" si="159">D217</f>
        <v>4236.51</v>
      </c>
      <c r="E216" s="271">
        <f t="shared" ref="E216:E217" si="160">E217</f>
        <v>79633.69</v>
      </c>
      <c r="F216" s="229">
        <f t="shared" ref="F216:H217" si="161">F217</f>
        <v>9300</v>
      </c>
      <c r="G216" s="112">
        <f t="shared" si="161"/>
        <v>9300</v>
      </c>
      <c r="H216" s="112">
        <f t="shared" si="161"/>
        <v>9300</v>
      </c>
      <c r="I216" s="181">
        <f t="shared" si="144"/>
        <v>1879.700272157979</v>
      </c>
      <c r="J216" s="181">
        <f t="shared" si="156"/>
        <v>11.678474273890862</v>
      </c>
      <c r="K216" s="181">
        <f t="shared" si="157"/>
        <v>100</v>
      </c>
      <c r="L216" s="181">
        <f t="shared" si="158"/>
        <v>100</v>
      </c>
    </row>
    <row r="217" spans="1:12" ht="12" customHeight="1">
      <c r="A217" s="382" t="s">
        <v>252</v>
      </c>
      <c r="B217" s="382"/>
      <c r="C217" s="382"/>
      <c r="D217" s="296">
        <f t="shared" si="159"/>
        <v>4236.51</v>
      </c>
      <c r="E217" s="297">
        <f t="shared" si="160"/>
        <v>79633.69</v>
      </c>
      <c r="F217" s="245">
        <f t="shared" si="161"/>
        <v>9300</v>
      </c>
      <c r="G217" s="127">
        <f t="shared" si="161"/>
        <v>9300</v>
      </c>
      <c r="H217" s="127">
        <f t="shared" si="161"/>
        <v>9300</v>
      </c>
      <c r="I217" s="182">
        <f t="shared" si="144"/>
        <v>1879.700272157979</v>
      </c>
      <c r="J217" s="182">
        <f t="shared" si="156"/>
        <v>11.678474273890862</v>
      </c>
      <c r="K217" s="182">
        <f t="shared" si="157"/>
        <v>100</v>
      </c>
      <c r="L217" s="182">
        <f t="shared" si="158"/>
        <v>100</v>
      </c>
    </row>
    <row r="218" spans="1:12" ht="12" customHeight="1">
      <c r="A218" s="389" t="s">
        <v>170</v>
      </c>
      <c r="B218" s="389"/>
      <c r="C218" s="389"/>
      <c r="D218" s="274">
        <f t="shared" ref="D218:E218" si="162">SUM(D221)</f>
        <v>4236.51</v>
      </c>
      <c r="E218" s="275">
        <f t="shared" si="162"/>
        <v>79633.69</v>
      </c>
      <c r="F218" s="231">
        <f>SUM(F221)</f>
        <v>9300</v>
      </c>
      <c r="G218" s="114">
        <f>SUM(G221)</f>
        <v>9300</v>
      </c>
      <c r="H218" s="114">
        <f>SUM(H221)</f>
        <v>9300</v>
      </c>
      <c r="I218" s="183">
        <f t="shared" si="144"/>
        <v>1879.700272157979</v>
      </c>
      <c r="J218" s="183">
        <f t="shared" si="156"/>
        <v>11.678474273890862</v>
      </c>
      <c r="K218" s="183">
        <f t="shared" si="157"/>
        <v>100</v>
      </c>
      <c r="L218" s="183">
        <f t="shared" si="158"/>
        <v>100</v>
      </c>
    </row>
    <row r="219" spans="1:12" ht="12" customHeight="1">
      <c r="A219" s="399" t="s">
        <v>81</v>
      </c>
      <c r="B219" s="399"/>
      <c r="C219" s="399"/>
      <c r="D219" s="276">
        <v>0</v>
      </c>
      <c r="E219" s="277">
        <v>0</v>
      </c>
      <c r="F219" s="232">
        <v>0</v>
      </c>
      <c r="G219" s="115">
        <v>0</v>
      </c>
      <c r="H219" s="115">
        <v>0</v>
      </c>
      <c r="I219" s="184" t="e">
        <f t="shared" si="144"/>
        <v>#DIV/0!</v>
      </c>
      <c r="J219" s="184" t="e">
        <f t="shared" si="156"/>
        <v>#DIV/0!</v>
      </c>
      <c r="K219" s="184" t="e">
        <f t="shared" si="157"/>
        <v>#DIV/0!</v>
      </c>
      <c r="L219" s="184" t="e">
        <f t="shared" si="158"/>
        <v>#DIV/0!</v>
      </c>
    </row>
    <row r="220" spans="1:12" ht="12" customHeight="1">
      <c r="A220" s="399" t="s">
        <v>96</v>
      </c>
      <c r="B220" s="399"/>
      <c r="C220" s="399"/>
      <c r="D220" s="276">
        <f t="shared" ref="D220:E220" si="163">D221</f>
        <v>4236.51</v>
      </c>
      <c r="E220" s="277">
        <f t="shared" si="163"/>
        <v>79633.69</v>
      </c>
      <c r="F220" s="232">
        <f>F221</f>
        <v>9300</v>
      </c>
      <c r="G220" s="115">
        <f>G221</f>
        <v>9300</v>
      </c>
      <c r="H220" s="115">
        <f>H221</f>
        <v>9300</v>
      </c>
      <c r="I220" s="184">
        <f t="shared" si="144"/>
        <v>1879.700272157979</v>
      </c>
      <c r="J220" s="184">
        <f t="shared" si="156"/>
        <v>11.678474273890862</v>
      </c>
      <c r="K220" s="184">
        <f t="shared" si="157"/>
        <v>100</v>
      </c>
      <c r="L220" s="184">
        <f t="shared" si="158"/>
        <v>100</v>
      </c>
    </row>
    <row r="221" spans="1:12" ht="12" customHeight="1">
      <c r="A221" s="26"/>
      <c r="B221" s="35">
        <v>4</v>
      </c>
      <c r="C221" s="36" t="s">
        <v>221</v>
      </c>
      <c r="D221" s="283">
        <f t="shared" ref="D221:E221" si="164">SUM(D222+D225)</f>
        <v>4236.51</v>
      </c>
      <c r="E221" s="284">
        <f t="shared" si="164"/>
        <v>79633.69</v>
      </c>
      <c r="F221" s="238">
        <f>SUM(F222+F225)</f>
        <v>9300</v>
      </c>
      <c r="G221" s="119">
        <f>SUM(G222+G225)</f>
        <v>9300</v>
      </c>
      <c r="H221" s="119">
        <f>SUM(H222+H225)</f>
        <v>9300</v>
      </c>
      <c r="I221" s="180">
        <f t="shared" si="144"/>
        <v>1879.700272157979</v>
      </c>
      <c r="J221" s="180">
        <f t="shared" si="156"/>
        <v>11.678474273890862</v>
      </c>
      <c r="K221" s="180">
        <f t="shared" si="157"/>
        <v>100</v>
      </c>
      <c r="L221" s="180">
        <f t="shared" si="158"/>
        <v>100</v>
      </c>
    </row>
    <row r="222" spans="1:12" ht="12" customHeight="1">
      <c r="A222" s="26"/>
      <c r="B222" s="35">
        <v>42</v>
      </c>
      <c r="C222" s="36" t="s">
        <v>201</v>
      </c>
      <c r="D222" s="278">
        <f t="shared" ref="D222:E222" si="165">SUM(D223:D223)</f>
        <v>4236.51</v>
      </c>
      <c r="E222" s="279">
        <f t="shared" si="165"/>
        <v>79633.69</v>
      </c>
      <c r="F222" s="233">
        <f>SUM(F223:F224)</f>
        <v>7970</v>
      </c>
      <c r="G222" s="116">
        <f>SUM(G223:G224)</f>
        <v>7970</v>
      </c>
      <c r="H222" s="116">
        <f>SUM(H223:H224)</f>
        <v>7970</v>
      </c>
      <c r="I222" s="180">
        <f t="shared" si="144"/>
        <v>1879.700272157979</v>
      </c>
      <c r="J222" s="180">
        <f t="shared" si="156"/>
        <v>10.008326877732276</v>
      </c>
      <c r="K222" s="180">
        <f t="shared" si="157"/>
        <v>100</v>
      </c>
      <c r="L222" s="180">
        <f t="shared" si="158"/>
        <v>100</v>
      </c>
    </row>
    <row r="223" spans="1:12" ht="12" customHeight="1">
      <c r="A223" s="26"/>
      <c r="B223" s="37">
        <v>421</v>
      </c>
      <c r="C223" s="39" t="s">
        <v>46</v>
      </c>
      <c r="D223" s="97">
        <v>4236.51</v>
      </c>
      <c r="E223" s="97">
        <v>79633.69</v>
      </c>
      <c r="F223" s="239">
        <v>6640</v>
      </c>
      <c r="G223" s="117">
        <f>F223</f>
        <v>6640</v>
      </c>
      <c r="H223" s="117">
        <f>G223</f>
        <v>6640</v>
      </c>
      <c r="I223" s="180">
        <f t="shared" si="144"/>
        <v>1879.700272157979</v>
      </c>
      <c r="J223" s="180">
        <f t="shared" si="156"/>
        <v>8.3381794815736896</v>
      </c>
      <c r="K223" s="180">
        <f t="shared" si="157"/>
        <v>100</v>
      </c>
      <c r="L223" s="180">
        <f t="shared" si="158"/>
        <v>100</v>
      </c>
    </row>
    <row r="224" spans="1:12" ht="12" customHeight="1">
      <c r="A224" s="26"/>
      <c r="B224" s="37">
        <v>426</v>
      </c>
      <c r="C224" s="39" t="s">
        <v>97</v>
      </c>
      <c r="D224" s="97">
        <v>0</v>
      </c>
      <c r="E224" s="97">
        <v>0</v>
      </c>
      <c r="F224" s="239">
        <v>1330</v>
      </c>
      <c r="G224" s="117">
        <f>F224</f>
        <v>1330</v>
      </c>
      <c r="H224" s="117">
        <f>G224</f>
        <v>1330</v>
      </c>
      <c r="I224" s="180" t="e">
        <f t="shared" si="144"/>
        <v>#DIV/0!</v>
      </c>
      <c r="J224" s="180" t="e">
        <f t="shared" si="156"/>
        <v>#DIV/0!</v>
      </c>
      <c r="K224" s="180">
        <f t="shared" si="157"/>
        <v>100</v>
      </c>
      <c r="L224" s="180">
        <f t="shared" si="158"/>
        <v>100</v>
      </c>
    </row>
    <row r="225" spans="1:12" ht="12" customHeight="1">
      <c r="A225" s="26"/>
      <c r="B225" s="49">
        <v>45</v>
      </c>
      <c r="C225" s="36" t="s">
        <v>76</v>
      </c>
      <c r="D225" s="283">
        <f t="shared" ref="D225:E225" si="166">SUM(D226)</f>
        <v>0</v>
      </c>
      <c r="E225" s="284">
        <f t="shared" si="166"/>
        <v>0</v>
      </c>
      <c r="F225" s="238">
        <f>SUM(F226)</f>
        <v>1330</v>
      </c>
      <c r="G225" s="119">
        <f>SUM(G226)</f>
        <v>1330</v>
      </c>
      <c r="H225" s="119">
        <f>SUM(H226)</f>
        <v>1330</v>
      </c>
      <c r="I225" s="188" t="e">
        <f t="shared" si="144"/>
        <v>#DIV/0!</v>
      </c>
      <c r="J225" s="188" t="e">
        <f t="shared" si="156"/>
        <v>#DIV/0!</v>
      </c>
      <c r="K225" s="188">
        <f t="shared" si="157"/>
        <v>100</v>
      </c>
      <c r="L225" s="188">
        <f t="shared" si="158"/>
        <v>100</v>
      </c>
    </row>
    <row r="226" spans="1:12" ht="11.25" customHeight="1">
      <c r="A226" s="26"/>
      <c r="B226" s="37">
        <v>451</v>
      </c>
      <c r="C226" s="39" t="s">
        <v>50</v>
      </c>
      <c r="D226" s="97">
        <v>0</v>
      </c>
      <c r="E226" s="97">
        <v>0</v>
      </c>
      <c r="F226" s="239">
        <v>1330</v>
      </c>
      <c r="G226" s="117">
        <f>F226</f>
        <v>1330</v>
      </c>
      <c r="H226" s="117">
        <f>G226</f>
        <v>1330</v>
      </c>
      <c r="I226" s="180" t="e">
        <f t="shared" si="144"/>
        <v>#DIV/0!</v>
      </c>
      <c r="J226" s="180" t="e">
        <f t="shared" si="156"/>
        <v>#DIV/0!</v>
      </c>
      <c r="K226" s="180">
        <f t="shared" si="157"/>
        <v>100</v>
      </c>
      <c r="L226" s="180">
        <f t="shared" si="158"/>
        <v>100</v>
      </c>
    </row>
    <row r="227" spans="1:12" ht="11.25" customHeight="1">
      <c r="A227" s="396" t="s">
        <v>248</v>
      </c>
      <c r="B227" s="396"/>
      <c r="C227" s="396"/>
      <c r="D227" s="302">
        <f t="shared" ref="D227:E227" si="167">SUM(D228,D235,D242)</f>
        <v>55371.89</v>
      </c>
      <c r="E227" s="303">
        <f t="shared" si="167"/>
        <v>94233.2</v>
      </c>
      <c r="F227" s="249">
        <f>SUM(F228,F235,F242)</f>
        <v>105530</v>
      </c>
      <c r="G227" s="131">
        <f>SUM(G228,G235,G242)</f>
        <v>105530</v>
      </c>
      <c r="H227" s="131">
        <f>SUM(H228,H235,H242)</f>
        <v>105530</v>
      </c>
      <c r="I227" s="194">
        <f t="shared" si="144"/>
        <v>170.18237954312195</v>
      </c>
      <c r="J227" s="194">
        <f t="shared" si="156"/>
        <v>111.98813157146314</v>
      </c>
      <c r="K227" s="194">
        <f t="shared" si="157"/>
        <v>100</v>
      </c>
      <c r="L227" s="194">
        <f t="shared" si="158"/>
        <v>100</v>
      </c>
    </row>
    <row r="228" spans="1:12" ht="12" customHeight="1">
      <c r="A228" s="382" t="s">
        <v>249</v>
      </c>
      <c r="B228" s="382"/>
      <c r="C228" s="382"/>
      <c r="D228" s="296">
        <f t="shared" ref="D228:E228" si="168">D229</f>
        <v>53407.59</v>
      </c>
      <c r="E228" s="297">
        <f t="shared" si="168"/>
        <v>92905.97</v>
      </c>
      <c r="F228" s="245">
        <f>F229</f>
        <v>84280</v>
      </c>
      <c r="G228" s="127">
        <f>G229</f>
        <v>84280</v>
      </c>
      <c r="H228" s="127">
        <f>H229</f>
        <v>84280</v>
      </c>
      <c r="I228" s="182">
        <f t="shared" si="144"/>
        <v>173.95649195179936</v>
      </c>
      <c r="J228" s="182">
        <f t="shared" si="156"/>
        <v>90.715375987140547</v>
      </c>
      <c r="K228" s="182">
        <f t="shared" si="157"/>
        <v>100</v>
      </c>
      <c r="L228" s="182">
        <f t="shared" si="158"/>
        <v>100</v>
      </c>
    </row>
    <row r="229" spans="1:12" ht="12" customHeight="1">
      <c r="A229" s="389" t="s">
        <v>170</v>
      </c>
      <c r="B229" s="389"/>
      <c r="C229" s="389"/>
      <c r="D229" s="274">
        <f t="shared" ref="D229:E229" si="169">D231</f>
        <v>53407.59</v>
      </c>
      <c r="E229" s="275">
        <f t="shared" si="169"/>
        <v>92905.97</v>
      </c>
      <c r="F229" s="231">
        <f>F231</f>
        <v>84280</v>
      </c>
      <c r="G229" s="114">
        <f>G231</f>
        <v>84280</v>
      </c>
      <c r="H229" s="114">
        <f>H231</f>
        <v>84280</v>
      </c>
      <c r="I229" s="183">
        <f t="shared" si="144"/>
        <v>173.95649195179936</v>
      </c>
      <c r="J229" s="183">
        <f t="shared" si="156"/>
        <v>90.715375987140547</v>
      </c>
      <c r="K229" s="183">
        <f t="shared" si="157"/>
        <v>100</v>
      </c>
      <c r="L229" s="183">
        <f t="shared" si="158"/>
        <v>100</v>
      </c>
    </row>
    <row r="230" spans="1:12" ht="12" customHeight="1">
      <c r="A230" s="399" t="s">
        <v>250</v>
      </c>
      <c r="B230" s="399"/>
      <c r="C230" s="399"/>
      <c r="D230" s="276">
        <f t="shared" ref="D230:D231" si="170">D231</f>
        <v>53407.59</v>
      </c>
      <c r="E230" s="277">
        <f t="shared" ref="E230:E231" si="171">E231</f>
        <v>92905.97</v>
      </c>
      <c r="F230" s="232">
        <f t="shared" ref="F230:H231" si="172">F231</f>
        <v>84280</v>
      </c>
      <c r="G230" s="115">
        <f t="shared" si="172"/>
        <v>84280</v>
      </c>
      <c r="H230" s="115">
        <f t="shared" si="172"/>
        <v>84280</v>
      </c>
      <c r="I230" s="184">
        <f t="shared" si="144"/>
        <v>173.95649195179936</v>
      </c>
      <c r="J230" s="184">
        <f t="shared" si="156"/>
        <v>90.715375987140547</v>
      </c>
      <c r="K230" s="184">
        <f t="shared" si="157"/>
        <v>100</v>
      </c>
      <c r="L230" s="184">
        <f t="shared" si="158"/>
        <v>100</v>
      </c>
    </row>
    <row r="231" spans="1:12" ht="12" customHeight="1">
      <c r="A231" s="26"/>
      <c r="B231" s="35">
        <v>3</v>
      </c>
      <c r="C231" s="36" t="s">
        <v>68</v>
      </c>
      <c r="D231" s="283">
        <f t="shared" si="170"/>
        <v>53407.59</v>
      </c>
      <c r="E231" s="284">
        <f t="shared" si="171"/>
        <v>92905.97</v>
      </c>
      <c r="F231" s="238">
        <f t="shared" si="172"/>
        <v>84280</v>
      </c>
      <c r="G231" s="119">
        <f t="shared" si="172"/>
        <v>84280</v>
      </c>
      <c r="H231" s="119">
        <f t="shared" si="172"/>
        <v>84280</v>
      </c>
      <c r="I231" s="180">
        <f t="shared" si="144"/>
        <v>173.95649195179936</v>
      </c>
      <c r="J231" s="180">
        <f t="shared" si="156"/>
        <v>90.715375987140547</v>
      </c>
      <c r="K231" s="180">
        <f t="shared" si="157"/>
        <v>100</v>
      </c>
      <c r="L231" s="180">
        <f t="shared" si="158"/>
        <v>100</v>
      </c>
    </row>
    <row r="232" spans="1:12" ht="12" customHeight="1">
      <c r="A232" s="26"/>
      <c r="B232" s="35">
        <v>32</v>
      </c>
      <c r="C232" s="36" t="s">
        <v>69</v>
      </c>
      <c r="D232" s="304">
        <f t="shared" ref="D232:E232" si="173">SUM(D233:D234)</f>
        <v>53407.59</v>
      </c>
      <c r="E232" s="305">
        <f t="shared" si="173"/>
        <v>92905.97</v>
      </c>
      <c r="F232" s="250">
        <f>SUM(F233:F234)</f>
        <v>84280</v>
      </c>
      <c r="G232" s="132">
        <f>SUM(G233:G234)</f>
        <v>84280</v>
      </c>
      <c r="H232" s="132">
        <f>SUM(H233:H234)</f>
        <v>84280</v>
      </c>
      <c r="I232" s="195">
        <f t="shared" si="144"/>
        <v>173.95649195179936</v>
      </c>
      <c r="J232" s="195">
        <f t="shared" si="156"/>
        <v>90.715375987140547</v>
      </c>
      <c r="K232" s="195">
        <f t="shared" si="157"/>
        <v>100</v>
      </c>
      <c r="L232" s="195">
        <f t="shared" si="158"/>
        <v>100</v>
      </c>
    </row>
    <row r="233" spans="1:12" ht="12" customHeight="1">
      <c r="A233" s="26"/>
      <c r="B233" s="37">
        <v>322</v>
      </c>
      <c r="C233" s="41" t="s">
        <v>74</v>
      </c>
      <c r="D233" s="99">
        <v>0</v>
      </c>
      <c r="E233" s="99">
        <v>6636.14</v>
      </c>
      <c r="F233" s="239">
        <v>3320</v>
      </c>
      <c r="G233" s="117">
        <f>F233</f>
        <v>3320</v>
      </c>
      <c r="H233" s="117">
        <f>G233</f>
        <v>3320</v>
      </c>
      <c r="I233" s="180" t="e">
        <f t="shared" si="144"/>
        <v>#DIV/0!</v>
      </c>
      <c r="J233" s="180">
        <f t="shared" si="156"/>
        <v>50.029083171843865</v>
      </c>
      <c r="K233" s="180">
        <f t="shared" si="157"/>
        <v>100</v>
      </c>
      <c r="L233" s="180">
        <f t="shared" si="158"/>
        <v>100</v>
      </c>
    </row>
    <row r="234" spans="1:12" ht="12" customHeight="1">
      <c r="A234" s="26"/>
      <c r="B234" s="37">
        <v>323</v>
      </c>
      <c r="C234" s="39" t="s">
        <v>108</v>
      </c>
      <c r="D234" s="97">
        <v>53407.59</v>
      </c>
      <c r="E234" s="97">
        <v>86269.83</v>
      </c>
      <c r="F234" s="239">
        <v>80960</v>
      </c>
      <c r="G234" s="117">
        <f>F234</f>
        <v>80960</v>
      </c>
      <c r="H234" s="117">
        <f>G234</f>
        <v>80960</v>
      </c>
      <c r="I234" s="180">
        <f t="shared" si="144"/>
        <v>161.53102957838016</v>
      </c>
      <c r="J234" s="180">
        <f t="shared" si="156"/>
        <v>93.845090456304362</v>
      </c>
      <c r="K234" s="180">
        <f t="shared" si="157"/>
        <v>100</v>
      </c>
      <c r="L234" s="180">
        <f t="shared" si="158"/>
        <v>100</v>
      </c>
    </row>
    <row r="235" spans="1:12" ht="12" customHeight="1">
      <c r="A235" s="382" t="s">
        <v>245</v>
      </c>
      <c r="B235" s="382"/>
      <c r="C235" s="382"/>
      <c r="D235" s="272">
        <f t="shared" ref="D235:E235" si="174">D236</f>
        <v>1964.3</v>
      </c>
      <c r="E235" s="273">
        <f t="shared" si="174"/>
        <v>1327.23</v>
      </c>
      <c r="F235" s="230">
        <f>F236</f>
        <v>2660</v>
      </c>
      <c r="G235" s="113">
        <f>G236</f>
        <v>2660</v>
      </c>
      <c r="H235" s="113">
        <f>H236</f>
        <v>2660</v>
      </c>
      <c r="I235" s="182">
        <f t="shared" si="144"/>
        <v>67.567581326681264</v>
      </c>
      <c r="J235" s="182">
        <f t="shared" si="156"/>
        <v>200.41741069746766</v>
      </c>
      <c r="K235" s="182">
        <f t="shared" si="157"/>
        <v>100</v>
      </c>
      <c r="L235" s="182">
        <f t="shared" si="158"/>
        <v>100</v>
      </c>
    </row>
    <row r="236" spans="1:12" ht="12" customHeight="1">
      <c r="A236" s="389" t="s">
        <v>170</v>
      </c>
      <c r="B236" s="389"/>
      <c r="C236" s="389"/>
      <c r="D236" s="274">
        <f t="shared" ref="D236:E236" si="175">D239</f>
        <v>1964.3</v>
      </c>
      <c r="E236" s="275">
        <f t="shared" si="175"/>
        <v>1327.23</v>
      </c>
      <c r="F236" s="231">
        <f>F239</f>
        <v>2660</v>
      </c>
      <c r="G236" s="114">
        <f>G239</f>
        <v>2660</v>
      </c>
      <c r="H236" s="114">
        <f>H239</f>
        <v>2660</v>
      </c>
      <c r="I236" s="183">
        <f t="shared" si="144"/>
        <v>67.567581326681264</v>
      </c>
      <c r="J236" s="183">
        <f t="shared" si="156"/>
        <v>200.41741069746766</v>
      </c>
      <c r="K236" s="183">
        <f t="shared" si="157"/>
        <v>100</v>
      </c>
      <c r="L236" s="183">
        <f t="shared" si="158"/>
        <v>100</v>
      </c>
    </row>
    <row r="237" spans="1:12" ht="12" customHeight="1">
      <c r="A237" s="399" t="s">
        <v>246</v>
      </c>
      <c r="B237" s="399"/>
      <c r="C237" s="399"/>
      <c r="D237" s="276">
        <v>999</v>
      </c>
      <c r="E237" s="277">
        <v>1000</v>
      </c>
      <c r="F237" s="232">
        <v>1000</v>
      </c>
      <c r="G237" s="115">
        <v>1000</v>
      </c>
      <c r="H237" s="115">
        <v>1000</v>
      </c>
      <c r="I237" s="184">
        <f t="shared" si="144"/>
        <v>100.10010010010011</v>
      </c>
      <c r="J237" s="184">
        <f t="shared" si="156"/>
        <v>100</v>
      </c>
      <c r="K237" s="184">
        <f t="shared" si="157"/>
        <v>100</v>
      </c>
      <c r="L237" s="184">
        <f t="shared" si="158"/>
        <v>100</v>
      </c>
    </row>
    <row r="238" spans="1:12" ht="12" customHeight="1">
      <c r="A238" s="399" t="s">
        <v>247</v>
      </c>
      <c r="B238" s="399"/>
      <c r="C238" s="399"/>
      <c r="D238" s="276">
        <f t="shared" ref="D238:E238" si="176">D236-D237</f>
        <v>965.3</v>
      </c>
      <c r="E238" s="277">
        <f t="shared" si="176"/>
        <v>327.23</v>
      </c>
      <c r="F238" s="232">
        <f>F236-F237</f>
        <v>1660</v>
      </c>
      <c r="G238" s="115">
        <f>G236-G237</f>
        <v>1660</v>
      </c>
      <c r="H238" s="115">
        <f>H236-H237</f>
        <v>1660</v>
      </c>
      <c r="I238" s="184">
        <f t="shared" si="144"/>
        <v>33.899305915259511</v>
      </c>
      <c r="J238" s="184">
        <f t="shared" si="156"/>
        <v>507.28845154784096</v>
      </c>
      <c r="K238" s="184">
        <f t="shared" si="157"/>
        <v>100</v>
      </c>
      <c r="L238" s="184">
        <f t="shared" si="158"/>
        <v>100</v>
      </c>
    </row>
    <row r="239" spans="1:12" ht="12" customHeight="1">
      <c r="A239" s="26"/>
      <c r="B239" s="35">
        <v>3</v>
      </c>
      <c r="C239" s="36" t="s">
        <v>68</v>
      </c>
      <c r="D239" s="283">
        <f t="shared" ref="D239:D240" si="177">SUM(D240)</f>
        <v>1964.3</v>
      </c>
      <c r="E239" s="284">
        <f t="shared" ref="E239:E240" si="178">SUM(E240)</f>
        <v>1327.23</v>
      </c>
      <c r="F239" s="238">
        <f t="shared" ref="F239:H240" si="179">SUM(F240)</f>
        <v>2660</v>
      </c>
      <c r="G239" s="119">
        <f t="shared" si="179"/>
        <v>2660</v>
      </c>
      <c r="H239" s="119">
        <f t="shared" si="179"/>
        <v>2660</v>
      </c>
      <c r="I239" s="180">
        <f t="shared" si="144"/>
        <v>67.567581326681264</v>
      </c>
      <c r="J239" s="180">
        <f t="shared" si="156"/>
        <v>200.41741069746766</v>
      </c>
      <c r="K239" s="180">
        <f t="shared" si="157"/>
        <v>100</v>
      </c>
      <c r="L239" s="180">
        <f t="shared" si="158"/>
        <v>100</v>
      </c>
    </row>
    <row r="240" spans="1:12" ht="12" customHeight="1">
      <c r="A240" s="26"/>
      <c r="B240" s="35">
        <v>37</v>
      </c>
      <c r="C240" s="36" t="s">
        <v>160</v>
      </c>
      <c r="D240" s="278">
        <f t="shared" si="177"/>
        <v>1964.3</v>
      </c>
      <c r="E240" s="279">
        <f t="shared" si="178"/>
        <v>1327.23</v>
      </c>
      <c r="F240" s="233">
        <f t="shared" si="179"/>
        <v>2660</v>
      </c>
      <c r="G240" s="116">
        <f t="shared" si="179"/>
        <v>2660</v>
      </c>
      <c r="H240" s="116">
        <f t="shared" si="179"/>
        <v>2660</v>
      </c>
      <c r="I240" s="180">
        <f t="shared" si="144"/>
        <v>67.567581326681264</v>
      </c>
      <c r="J240" s="180">
        <f t="shared" si="156"/>
        <v>200.41741069746766</v>
      </c>
      <c r="K240" s="180">
        <f t="shared" si="157"/>
        <v>100</v>
      </c>
      <c r="L240" s="180">
        <f t="shared" si="158"/>
        <v>100</v>
      </c>
    </row>
    <row r="241" spans="1:12" ht="12" customHeight="1">
      <c r="A241" s="26"/>
      <c r="B241" s="37">
        <v>372</v>
      </c>
      <c r="C241" s="39" t="s">
        <v>98</v>
      </c>
      <c r="D241" s="97">
        <v>1964.3</v>
      </c>
      <c r="E241" s="97">
        <v>1327.23</v>
      </c>
      <c r="F241" s="239">
        <v>2660</v>
      </c>
      <c r="G241" s="117">
        <f>F241</f>
        <v>2660</v>
      </c>
      <c r="H241" s="117">
        <f>G241</f>
        <v>2660</v>
      </c>
      <c r="I241" s="180">
        <f t="shared" si="144"/>
        <v>67.567581326681264</v>
      </c>
      <c r="J241" s="180">
        <f t="shared" si="156"/>
        <v>200.41741069746766</v>
      </c>
      <c r="K241" s="180">
        <f t="shared" si="157"/>
        <v>100</v>
      </c>
      <c r="L241" s="180">
        <f t="shared" si="158"/>
        <v>100</v>
      </c>
    </row>
    <row r="242" spans="1:12" ht="12" customHeight="1">
      <c r="A242" s="382" t="s">
        <v>240</v>
      </c>
      <c r="B242" s="382"/>
      <c r="C242" s="382"/>
      <c r="D242" s="296">
        <f t="shared" ref="D242:E242" si="180">D243</f>
        <v>0</v>
      </c>
      <c r="E242" s="297">
        <f t="shared" si="180"/>
        <v>0</v>
      </c>
      <c r="F242" s="245">
        <f>F243</f>
        <v>18590</v>
      </c>
      <c r="G242" s="127">
        <f>G243</f>
        <v>18590</v>
      </c>
      <c r="H242" s="127">
        <f>H243</f>
        <v>18590</v>
      </c>
      <c r="I242" s="196" t="e">
        <f t="shared" si="144"/>
        <v>#DIV/0!</v>
      </c>
      <c r="J242" s="196" t="e">
        <f t="shared" si="156"/>
        <v>#DIV/0!</v>
      </c>
      <c r="K242" s="196">
        <f t="shared" si="157"/>
        <v>100</v>
      </c>
      <c r="L242" s="196">
        <f t="shared" si="158"/>
        <v>100</v>
      </c>
    </row>
    <row r="243" spans="1:12" ht="12" customHeight="1">
      <c r="A243" s="389" t="s">
        <v>241</v>
      </c>
      <c r="B243" s="389"/>
      <c r="C243" s="389"/>
      <c r="D243" s="274">
        <f t="shared" ref="D243:E243" si="181">D247</f>
        <v>0</v>
      </c>
      <c r="E243" s="275">
        <f t="shared" si="181"/>
        <v>0</v>
      </c>
      <c r="F243" s="231">
        <f>F247</f>
        <v>18590</v>
      </c>
      <c r="G243" s="114">
        <f>G247</f>
        <v>18590</v>
      </c>
      <c r="H243" s="114">
        <f>H247</f>
        <v>18590</v>
      </c>
      <c r="I243" s="197" t="e">
        <f t="shared" si="144"/>
        <v>#DIV/0!</v>
      </c>
      <c r="J243" s="197" t="e">
        <f t="shared" si="156"/>
        <v>#DIV/0!</v>
      </c>
      <c r="K243" s="197">
        <f t="shared" si="157"/>
        <v>100</v>
      </c>
      <c r="L243" s="197">
        <f t="shared" si="158"/>
        <v>100</v>
      </c>
    </row>
    <row r="244" spans="1:12" ht="12" customHeight="1">
      <c r="A244" s="399" t="s">
        <v>242</v>
      </c>
      <c r="B244" s="399"/>
      <c r="C244" s="399"/>
      <c r="D244" s="276">
        <v>0</v>
      </c>
      <c r="E244" s="277">
        <v>0</v>
      </c>
      <c r="F244" s="232">
        <v>18590</v>
      </c>
      <c r="G244" s="115">
        <v>18590</v>
      </c>
      <c r="H244" s="115">
        <v>18590</v>
      </c>
      <c r="I244" s="198" t="e">
        <f t="shared" si="144"/>
        <v>#DIV/0!</v>
      </c>
      <c r="J244" s="198" t="e">
        <f t="shared" si="156"/>
        <v>#DIV/0!</v>
      </c>
      <c r="K244" s="198">
        <f t="shared" si="157"/>
        <v>100</v>
      </c>
      <c r="L244" s="198">
        <f t="shared" si="158"/>
        <v>100</v>
      </c>
    </row>
    <row r="245" spans="1:12" ht="12" customHeight="1">
      <c r="A245" s="399" t="s">
        <v>243</v>
      </c>
      <c r="B245" s="399"/>
      <c r="C245" s="399"/>
      <c r="D245" s="276">
        <v>0</v>
      </c>
      <c r="E245" s="277">
        <v>0</v>
      </c>
      <c r="F245" s="232">
        <v>0</v>
      </c>
      <c r="G245" s="115">
        <v>0</v>
      </c>
      <c r="H245" s="115">
        <v>0</v>
      </c>
      <c r="I245" s="198" t="e">
        <f t="shared" si="144"/>
        <v>#DIV/0!</v>
      </c>
      <c r="J245" s="198" t="e">
        <f t="shared" si="156"/>
        <v>#DIV/0!</v>
      </c>
      <c r="K245" s="198" t="e">
        <f t="shared" si="157"/>
        <v>#DIV/0!</v>
      </c>
      <c r="L245" s="198" t="e">
        <f t="shared" si="158"/>
        <v>#DIV/0!</v>
      </c>
    </row>
    <row r="246" spans="1:12" ht="12" customHeight="1">
      <c r="A246" s="399" t="s">
        <v>81</v>
      </c>
      <c r="B246" s="399"/>
      <c r="C246" s="399"/>
      <c r="D246" s="276">
        <v>0</v>
      </c>
      <c r="E246" s="277">
        <v>0</v>
      </c>
      <c r="F246" s="232">
        <v>0</v>
      </c>
      <c r="G246" s="115">
        <v>0</v>
      </c>
      <c r="H246" s="115">
        <v>0</v>
      </c>
      <c r="I246" s="198" t="e">
        <f t="shared" si="144"/>
        <v>#DIV/0!</v>
      </c>
      <c r="J246" s="198" t="e">
        <f t="shared" si="156"/>
        <v>#DIV/0!</v>
      </c>
      <c r="K246" s="198" t="e">
        <f t="shared" si="157"/>
        <v>#DIV/0!</v>
      </c>
      <c r="L246" s="198" t="e">
        <f t="shared" si="158"/>
        <v>#DIV/0!</v>
      </c>
    </row>
    <row r="247" spans="1:12" ht="12" customHeight="1">
      <c r="A247" s="26"/>
      <c r="B247" s="35">
        <v>3</v>
      </c>
      <c r="C247" s="36" t="s">
        <v>68</v>
      </c>
      <c r="D247" s="283">
        <f t="shared" ref="D247:E247" si="182">D248</f>
        <v>0</v>
      </c>
      <c r="E247" s="284">
        <f t="shared" si="182"/>
        <v>0</v>
      </c>
      <c r="F247" s="238">
        <f>F248</f>
        <v>18590</v>
      </c>
      <c r="G247" s="119">
        <f>G248</f>
        <v>18590</v>
      </c>
      <c r="H247" s="119">
        <f>H248</f>
        <v>18590</v>
      </c>
      <c r="I247" s="199" t="e">
        <f t="shared" si="144"/>
        <v>#DIV/0!</v>
      </c>
      <c r="J247" s="199" t="e">
        <f t="shared" si="156"/>
        <v>#DIV/0!</v>
      </c>
      <c r="K247" s="199">
        <f t="shared" si="157"/>
        <v>100</v>
      </c>
      <c r="L247" s="199">
        <f t="shared" si="158"/>
        <v>100</v>
      </c>
    </row>
    <row r="248" spans="1:12" ht="12" customHeight="1">
      <c r="A248" s="26"/>
      <c r="B248" s="35">
        <v>32</v>
      </c>
      <c r="C248" s="36" t="s">
        <v>69</v>
      </c>
      <c r="D248" s="278">
        <f t="shared" ref="D248:E248" si="183">SUM(D249:D249)</f>
        <v>0</v>
      </c>
      <c r="E248" s="279">
        <f t="shared" si="183"/>
        <v>0</v>
      </c>
      <c r="F248" s="233">
        <f>SUM(F249:F249)</f>
        <v>18590</v>
      </c>
      <c r="G248" s="116">
        <f>SUM(G249:G249)</f>
        <v>18590</v>
      </c>
      <c r="H248" s="116">
        <f>SUM(H249:H249)</f>
        <v>18590</v>
      </c>
      <c r="I248" s="200" t="e">
        <f t="shared" si="144"/>
        <v>#DIV/0!</v>
      </c>
      <c r="J248" s="200" t="e">
        <f t="shared" si="156"/>
        <v>#DIV/0!</v>
      </c>
      <c r="K248" s="200">
        <f t="shared" si="157"/>
        <v>100</v>
      </c>
      <c r="L248" s="200">
        <f t="shared" si="158"/>
        <v>100</v>
      </c>
    </row>
    <row r="249" spans="1:12" ht="12" customHeight="1">
      <c r="A249" s="26"/>
      <c r="B249" s="37">
        <v>323</v>
      </c>
      <c r="C249" s="39" t="s">
        <v>244</v>
      </c>
      <c r="D249" s="97">
        <v>0</v>
      </c>
      <c r="E249" s="97">
        <v>0</v>
      </c>
      <c r="F249" s="239">
        <v>18590</v>
      </c>
      <c r="G249" s="117">
        <f>F249</f>
        <v>18590</v>
      </c>
      <c r="H249" s="117">
        <f>G249</f>
        <v>18590</v>
      </c>
      <c r="I249" s="180" t="e">
        <f t="shared" si="144"/>
        <v>#DIV/0!</v>
      </c>
      <c r="J249" s="180" t="e">
        <f t="shared" si="156"/>
        <v>#DIV/0!</v>
      </c>
      <c r="K249" s="180">
        <f t="shared" si="157"/>
        <v>100</v>
      </c>
      <c r="L249" s="180">
        <f t="shared" si="158"/>
        <v>100</v>
      </c>
    </row>
    <row r="250" spans="1:12" ht="12" customHeight="1">
      <c r="A250" s="395" t="s">
        <v>99</v>
      </c>
      <c r="B250" s="395"/>
      <c r="C250" s="395"/>
      <c r="D250" s="299">
        <f t="shared" ref="D250:E250" si="184">SUM(D251,D281)</f>
        <v>34285.15</v>
      </c>
      <c r="E250" s="284">
        <f t="shared" si="184"/>
        <v>56016.35</v>
      </c>
      <c r="F250" s="247">
        <f>SUM(F251,F281)</f>
        <v>74040</v>
      </c>
      <c r="G250" s="129">
        <f>SUM(G251,G281)</f>
        <v>74040</v>
      </c>
      <c r="H250" s="129">
        <f>SUM(H251,H281)</f>
        <v>74040</v>
      </c>
      <c r="I250" s="180">
        <f t="shared" si="144"/>
        <v>163.38370985689139</v>
      </c>
      <c r="J250" s="180">
        <f t="shared" si="156"/>
        <v>132.17569513186774</v>
      </c>
      <c r="K250" s="180">
        <f t="shared" si="157"/>
        <v>100</v>
      </c>
      <c r="L250" s="180">
        <f t="shared" si="158"/>
        <v>100</v>
      </c>
    </row>
    <row r="251" spans="1:12" ht="12" customHeight="1">
      <c r="A251" s="396" t="s">
        <v>238</v>
      </c>
      <c r="B251" s="396"/>
      <c r="C251" s="396"/>
      <c r="D251" s="270">
        <f t="shared" ref="D251:E251" si="185">SUM(D252,D258,D266)</f>
        <v>34285.15</v>
      </c>
      <c r="E251" s="271">
        <f t="shared" si="185"/>
        <v>56016.35</v>
      </c>
      <c r="F251" s="229">
        <f>SUM(F252,F258,F266,F274)</f>
        <v>42840</v>
      </c>
      <c r="G251" s="112">
        <f>SUM(G252,G258,G266,G274)</f>
        <v>42840</v>
      </c>
      <c r="H251" s="112">
        <f>SUM(H252,H258,H266,H274)</f>
        <v>42840</v>
      </c>
      <c r="I251" s="181">
        <f t="shared" si="144"/>
        <v>163.38370985689139</v>
      </c>
      <c r="J251" s="181">
        <f t="shared" si="156"/>
        <v>76.477671251340013</v>
      </c>
      <c r="K251" s="181">
        <f t="shared" si="157"/>
        <v>100</v>
      </c>
      <c r="L251" s="181">
        <f t="shared" si="158"/>
        <v>100</v>
      </c>
    </row>
    <row r="252" spans="1:12" ht="12" customHeight="1">
      <c r="A252" s="382" t="s">
        <v>239</v>
      </c>
      <c r="B252" s="382"/>
      <c r="C252" s="382"/>
      <c r="D252" s="296">
        <f t="shared" ref="D252:E252" si="186">D253</f>
        <v>2834.82</v>
      </c>
      <c r="E252" s="297">
        <f t="shared" si="186"/>
        <v>47780.21</v>
      </c>
      <c r="F252" s="245">
        <f>F253</f>
        <v>9300</v>
      </c>
      <c r="G252" s="127">
        <f>G253</f>
        <v>9300</v>
      </c>
      <c r="H252" s="127">
        <f>H253</f>
        <v>9300</v>
      </c>
      <c r="I252" s="182">
        <f t="shared" si="144"/>
        <v>1685.4759737831678</v>
      </c>
      <c r="J252" s="182">
        <f t="shared" si="156"/>
        <v>19.464125419289701</v>
      </c>
      <c r="K252" s="182">
        <f t="shared" si="157"/>
        <v>100</v>
      </c>
      <c r="L252" s="182">
        <f t="shared" si="158"/>
        <v>100</v>
      </c>
    </row>
    <row r="253" spans="1:12" ht="12" customHeight="1">
      <c r="A253" s="389" t="s">
        <v>111</v>
      </c>
      <c r="B253" s="389"/>
      <c r="C253" s="389"/>
      <c r="D253" s="274">
        <f t="shared" ref="D253:E253" si="187">D255</f>
        <v>2834.82</v>
      </c>
      <c r="E253" s="275">
        <f t="shared" si="187"/>
        <v>47780.21</v>
      </c>
      <c r="F253" s="231">
        <f>F255</f>
        <v>9300</v>
      </c>
      <c r="G253" s="114">
        <f>G255</f>
        <v>9300</v>
      </c>
      <c r="H253" s="114">
        <f>H255</f>
        <v>9300</v>
      </c>
      <c r="I253" s="183">
        <f t="shared" si="144"/>
        <v>1685.4759737831678</v>
      </c>
      <c r="J253" s="183">
        <f t="shared" si="156"/>
        <v>19.464125419289701</v>
      </c>
      <c r="K253" s="183">
        <f t="shared" si="157"/>
        <v>100</v>
      </c>
      <c r="L253" s="183">
        <f t="shared" si="158"/>
        <v>100</v>
      </c>
    </row>
    <row r="254" spans="1:12" ht="12" customHeight="1">
      <c r="A254" s="399" t="s">
        <v>67</v>
      </c>
      <c r="B254" s="399"/>
      <c r="C254" s="399"/>
      <c r="D254" s="276">
        <f t="shared" ref="D254:D255" si="188">D255</f>
        <v>2834.82</v>
      </c>
      <c r="E254" s="277">
        <f t="shared" ref="E254:E255" si="189">E255</f>
        <v>47780.21</v>
      </c>
      <c r="F254" s="232">
        <f t="shared" ref="F254:H255" si="190">F255</f>
        <v>9300</v>
      </c>
      <c r="G254" s="115">
        <f t="shared" si="190"/>
        <v>9300</v>
      </c>
      <c r="H254" s="115">
        <f t="shared" si="190"/>
        <v>9300</v>
      </c>
      <c r="I254" s="184">
        <f t="shared" si="144"/>
        <v>1685.4759737831678</v>
      </c>
      <c r="J254" s="184">
        <f t="shared" si="156"/>
        <v>19.464125419289701</v>
      </c>
      <c r="K254" s="184">
        <f t="shared" si="157"/>
        <v>100</v>
      </c>
      <c r="L254" s="184">
        <f t="shared" si="158"/>
        <v>100</v>
      </c>
    </row>
    <row r="255" spans="1:12" ht="12" customHeight="1">
      <c r="A255" s="26"/>
      <c r="B255" s="35">
        <v>3</v>
      </c>
      <c r="C255" s="36" t="s">
        <v>68</v>
      </c>
      <c r="D255" s="283">
        <f t="shared" si="188"/>
        <v>2834.82</v>
      </c>
      <c r="E255" s="284">
        <f t="shared" si="189"/>
        <v>47780.21</v>
      </c>
      <c r="F255" s="238">
        <f t="shared" si="190"/>
        <v>9300</v>
      </c>
      <c r="G255" s="119">
        <f t="shared" si="190"/>
        <v>9300</v>
      </c>
      <c r="H255" s="119">
        <f t="shared" si="190"/>
        <v>9300</v>
      </c>
      <c r="I255" s="180">
        <f t="shared" si="144"/>
        <v>1685.4759737831678</v>
      </c>
      <c r="J255" s="180">
        <f t="shared" si="156"/>
        <v>19.464125419289701</v>
      </c>
      <c r="K255" s="180">
        <f t="shared" si="157"/>
        <v>100</v>
      </c>
      <c r="L255" s="180">
        <f t="shared" si="158"/>
        <v>100</v>
      </c>
    </row>
    <row r="256" spans="1:12" ht="12" customHeight="1">
      <c r="A256" s="26"/>
      <c r="B256" s="35">
        <v>36</v>
      </c>
      <c r="C256" s="36" t="s">
        <v>102</v>
      </c>
      <c r="D256" s="278">
        <f t="shared" ref="D256:E256" si="191">SUM(D257:D257)</f>
        <v>2834.82</v>
      </c>
      <c r="E256" s="279">
        <f t="shared" si="191"/>
        <v>47780.21</v>
      </c>
      <c r="F256" s="233">
        <f>SUM(F257:F257)</f>
        <v>9300</v>
      </c>
      <c r="G256" s="116">
        <f>SUM(G257:G257)</f>
        <v>9300</v>
      </c>
      <c r="H256" s="116">
        <f>SUM(H257:H257)</f>
        <v>9300</v>
      </c>
      <c r="I256" s="180">
        <f t="shared" si="144"/>
        <v>1685.4759737831678</v>
      </c>
      <c r="J256" s="180">
        <f t="shared" si="156"/>
        <v>19.464125419289701</v>
      </c>
      <c r="K256" s="180">
        <f t="shared" si="157"/>
        <v>100</v>
      </c>
      <c r="L256" s="180">
        <f t="shared" si="158"/>
        <v>100</v>
      </c>
    </row>
    <row r="257" spans="1:12" ht="12" customHeight="1">
      <c r="A257" s="26"/>
      <c r="B257" s="37">
        <v>363</v>
      </c>
      <c r="C257" s="39" t="s">
        <v>93</v>
      </c>
      <c r="D257" s="97">
        <v>2834.82</v>
      </c>
      <c r="E257" s="97">
        <v>47780.21</v>
      </c>
      <c r="F257" s="239">
        <v>9300</v>
      </c>
      <c r="G257" s="117">
        <f>F257</f>
        <v>9300</v>
      </c>
      <c r="H257" s="117">
        <f>G257</f>
        <v>9300</v>
      </c>
      <c r="I257" s="180">
        <f t="shared" si="144"/>
        <v>1685.4759737831678</v>
      </c>
      <c r="J257" s="180">
        <f t="shared" si="156"/>
        <v>19.464125419289701</v>
      </c>
      <c r="K257" s="180">
        <f t="shared" si="157"/>
        <v>100</v>
      </c>
      <c r="L257" s="180">
        <f t="shared" si="158"/>
        <v>100</v>
      </c>
    </row>
    <row r="258" spans="1:12" ht="12" customHeight="1">
      <c r="A258" s="382" t="s">
        <v>101</v>
      </c>
      <c r="B258" s="382"/>
      <c r="C258" s="382"/>
      <c r="D258" s="296">
        <f t="shared" ref="D258:E258" si="192">D259</f>
        <v>0</v>
      </c>
      <c r="E258" s="297">
        <f t="shared" si="192"/>
        <v>1600</v>
      </c>
      <c r="F258" s="245">
        <f>F259</f>
        <v>6910</v>
      </c>
      <c r="G258" s="127">
        <f>G259</f>
        <v>6910</v>
      </c>
      <c r="H258" s="127">
        <f>H259</f>
        <v>6910</v>
      </c>
      <c r="I258" s="182" t="e">
        <f t="shared" si="144"/>
        <v>#DIV/0!</v>
      </c>
      <c r="J258" s="182">
        <f t="shared" si="156"/>
        <v>431.87499999999994</v>
      </c>
      <c r="K258" s="182">
        <f t="shared" si="157"/>
        <v>100</v>
      </c>
      <c r="L258" s="182">
        <f t="shared" si="158"/>
        <v>100</v>
      </c>
    </row>
    <row r="259" spans="1:12" ht="12" customHeight="1">
      <c r="A259" s="389" t="s">
        <v>100</v>
      </c>
      <c r="B259" s="389"/>
      <c r="C259" s="389"/>
      <c r="D259" s="274">
        <f t="shared" ref="D259:E259" si="193">D261</f>
        <v>0</v>
      </c>
      <c r="E259" s="275">
        <f t="shared" si="193"/>
        <v>1600</v>
      </c>
      <c r="F259" s="231">
        <f>F261</f>
        <v>6910</v>
      </c>
      <c r="G259" s="114">
        <f>G261</f>
        <v>6910</v>
      </c>
      <c r="H259" s="114">
        <f>H261</f>
        <v>6910</v>
      </c>
      <c r="I259" s="183" t="e">
        <f t="shared" si="144"/>
        <v>#DIV/0!</v>
      </c>
      <c r="J259" s="183">
        <f t="shared" si="156"/>
        <v>431.87499999999994</v>
      </c>
      <c r="K259" s="183">
        <f t="shared" si="157"/>
        <v>100</v>
      </c>
      <c r="L259" s="183">
        <f t="shared" si="158"/>
        <v>100</v>
      </c>
    </row>
    <row r="260" spans="1:12" ht="12" customHeight="1">
      <c r="A260" s="399" t="s">
        <v>81</v>
      </c>
      <c r="B260" s="399"/>
      <c r="C260" s="399"/>
      <c r="D260" s="276">
        <f t="shared" ref="D260:E260" si="194">D261</f>
        <v>0</v>
      </c>
      <c r="E260" s="277">
        <f t="shared" si="194"/>
        <v>1600</v>
      </c>
      <c r="F260" s="232">
        <f>F261</f>
        <v>6910</v>
      </c>
      <c r="G260" s="115">
        <f>G261</f>
        <v>6910</v>
      </c>
      <c r="H260" s="115">
        <f>H261</f>
        <v>6910</v>
      </c>
      <c r="I260" s="184" t="e">
        <f t="shared" si="144"/>
        <v>#DIV/0!</v>
      </c>
      <c r="J260" s="184">
        <f t="shared" si="156"/>
        <v>431.87499999999994</v>
      </c>
      <c r="K260" s="184">
        <f t="shared" si="157"/>
        <v>100</v>
      </c>
      <c r="L260" s="184">
        <f t="shared" si="158"/>
        <v>100</v>
      </c>
    </row>
    <row r="261" spans="1:12" ht="12" customHeight="1">
      <c r="A261" s="26"/>
      <c r="B261" s="35">
        <v>3</v>
      </c>
      <c r="C261" s="36" t="s">
        <v>68</v>
      </c>
      <c r="D261" s="283">
        <f t="shared" ref="D261:E261" si="195">SUM(D262,D264)</f>
        <v>0</v>
      </c>
      <c r="E261" s="284">
        <f t="shared" si="195"/>
        <v>1600</v>
      </c>
      <c r="F261" s="238">
        <f>SUM(F262,F264)</f>
        <v>6910</v>
      </c>
      <c r="G261" s="119">
        <f>SUM(G262,G264)</f>
        <v>6910</v>
      </c>
      <c r="H261" s="119">
        <f>SUM(H262,H264)</f>
        <v>6910</v>
      </c>
      <c r="I261" s="180" t="e">
        <f t="shared" si="144"/>
        <v>#DIV/0!</v>
      </c>
      <c r="J261" s="180">
        <f t="shared" si="156"/>
        <v>431.87499999999994</v>
      </c>
      <c r="K261" s="180">
        <f t="shared" si="157"/>
        <v>100</v>
      </c>
      <c r="L261" s="180">
        <f t="shared" si="158"/>
        <v>100</v>
      </c>
    </row>
    <row r="262" spans="1:12" ht="12" customHeight="1">
      <c r="A262" s="26"/>
      <c r="B262" s="35">
        <v>37</v>
      </c>
      <c r="C262" s="36" t="s">
        <v>113</v>
      </c>
      <c r="D262" s="283">
        <f t="shared" ref="D262:E262" si="196">SUM(D263)</f>
        <v>0</v>
      </c>
      <c r="E262" s="284">
        <f t="shared" si="196"/>
        <v>0</v>
      </c>
      <c r="F262" s="238">
        <f>SUM(F263)</f>
        <v>5310</v>
      </c>
      <c r="G262" s="119">
        <f>SUM(G263)</f>
        <v>5310</v>
      </c>
      <c r="H262" s="119">
        <f>SUM(H263)</f>
        <v>5310</v>
      </c>
      <c r="I262" s="180" t="e">
        <f t="shared" si="144"/>
        <v>#DIV/0!</v>
      </c>
      <c r="J262" s="180" t="e">
        <f t="shared" si="156"/>
        <v>#DIV/0!</v>
      </c>
      <c r="K262" s="180">
        <f t="shared" si="157"/>
        <v>100</v>
      </c>
      <c r="L262" s="180">
        <f t="shared" si="158"/>
        <v>100</v>
      </c>
    </row>
    <row r="263" spans="1:12" ht="12" customHeight="1">
      <c r="A263" s="26"/>
      <c r="B263" s="37">
        <v>372</v>
      </c>
      <c r="C263" s="39" t="s">
        <v>98</v>
      </c>
      <c r="D263" s="97">
        <v>0</v>
      </c>
      <c r="E263" s="97">
        <v>0</v>
      </c>
      <c r="F263" s="239">
        <v>5310</v>
      </c>
      <c r="G263" s="117">
        <f>F263</f>
        <v>5310</v>
      </c>
      <c r="H263" s="117">
        <f>G263</f>
        <v>5310</v>
      </c>
      <c r="I263" s="180" t="e">
        <f t="shared" si="144"/>
        <v>#DIV/0!</v>
      </c>
      <c r="J263" s="180" t="e">
        <f t="shared" si="156"/>
        <v>#DIV/0!</v>
      </c>
      <c r="K263" s="180">
        <f t="shared" si="157"/>
        <v>100</v>
      </c>
      <c r="L263" s="180">
        <f t="shared" si="158"/>
        <v>100</v>
      </c>
    </row>
    <row r="264" spans="1:12" ht="12" customHeight="1">
      <c r="A264" s="26"/>
      <c r="B264" s="35">
        <v>36</v>
      </c>
      <c r="C264" s="36" t="s">
        <v>102</v>
      </c>
      <c r="D264" s="293">
        <f t="shared" ref="D264:E264" si="197">SUM(D265:D265)</f>
        <v>0</v>
      </c>
      <c r="E264" s="293">
        <f t="shared" si="197"/>
        <v>1600</v>
      </c>
      <c r="F264" s="244">
        <f>SUM(F265:F265)</f>
        <v>1600</v>
      </c>
      <c r="G264" s="133">
        <f>SUM(G265:G265)</f>
        <v>1600</v>
      </c>
      <c r="H264" s="133">
        <f>SUM(H265:H265)</f>
        <v>1600</v>
      </c>
      <c r="I264" s="180" t="e">
        <f t="shared" ref="I264:I327" si="198">E264/D264*100</f>
        <v>#DIV/0!</v>
      </c>
      <c r="J264" s="180">
        <f t="shared" si="156"/>
        <v>100</v>
      </c>
      <c r="K264" s="180">
        <f t="shared" si="157"/>
        <v>100</v>
      </c>
      <c r="L264" s="180">
        <f t="shared" si="158"/>
        <v>100</v>
      </c>
    </row>
    <row r="265" spans="1:12" ht="12" customHeight="1">
      <c r="A265" s="26"/>
      <c r="B265" s="37">
        <v>363</v>
      </c>
      <c r="C265" s="39" t="s">
        <v>93</v>
      </c>
      <c r="D265" s="97">
        <v>0</v>
      </c>
      <c r="E265" s="97">
        <v>1600</v>
      </c>
      <c r="F265" s="239">
        <v>1600</v>
      </c>
      <c r="G265" s="117">
        <f>F265</f>
        <v>1600</v>
      </c>
      <c r="H265" s="117">
        <f>G265</f>
        <v>1600</v>
      </c>
      <c r="I265" s="180" t="e">
        <f t="shared" si="198"/>
        <v>#DIV/0!</v>
      </c>
      <c r="J265" s="180">
        <f t="shared" si="156"/>
        <v>100</v>
      </c>
      <c r="K265" s="180">
        <f t="shared" si="157"/>
        <v>100</v>
      </c>
      <c r="L265" s="180">
        <f t="shared" si="158"/>
        <v>100</v>
      </c>
    </row>
    <row r="266" spans="1:12" ht="12" customHeight="1">
      <c r="A266" s="382" t="s">
        <v>103</v>
      </c>
      <c r="B266" s="382"/>
      <c r="C266" s="382"/>
      <c r="D266" s="296">
        <f t="shared" ref="D266:E266" si="199">D267</f>
        <v>31450.33</v>
      </c>
      <c r="E266" s="297">
        <f t="shared" si="199"/>
        <v>6636.14</v>
      </c>
      <c r="F266" s="245">
        <f>F267</f>
        <v>24960</v>
      </c>
      <c r="G266" s="127">
        <f>G267</f>
        <v>24960</v>
      </c>
      <c r="H266" s="127">
        <f>H267</f>
        <v>24960</v>
      </c>
      <c r="I266" s="182">
        <f t="shared" si="198"/>
        <v>21.100382730483272</v>
      </c>
      <c r="J266" s="182">
        <f t="shared" si="156"/>
        <v>376.12226384615155</v>
      </c>
      <c r="K266" s="182">
        <f t="shared" si="157"/>
        <v>100</v>
      </c>
      <c r="L266" s="182">
        <f t="shared" si="158"/>
        <v>100</v>
      </c>
    </row>
    <row r="267" spans="1:12" ht="12" customHeight="1">
      <c r="A267" s="389" t="s">
        <v>104</v>
      </c>
      <c r="B267" s="389"/>
      <c r="C267" s="389"/>
      <c r="D267" s="274">
        <f t="shared" ref="D267:E267" si="200">SUM(D270)</f>
        <v>31450.33</v>
      </c>
      <c r="E267" s="275">
        <f t="shared" si="200"/>
        <v>6636.14</v>
      </c>
      <c r="F267" s="231">
        <f>SUM(F270)</f>
        <v>24960</v>
      </c>
      <c r="G267" s="114">
        <f>SUM(G270)</f>
        <v>24960</v>
      </c>
      <c r="H267" s="114">
        <f>SUM(H270)</f>
        <v>24960</v>
      </c>
      <c r="I267" s="183">
        <f t="shared" si="198"/>
        <v>21.100382730483272</v>
      </c>
      <c r="J267" s="183">
        <f t="shared" si="156"/>
        <v>376.12226384615155</v>
      </c>
      <c r="K267" s="183">
        <f t="shared" si="157"/>
        <v>100</v>
      </c>
      <c r="L267" s="183">
        <f t="shared" si="158"/>
        <v>100</v>
      </c>
    </row>
    <row r="268" spans="1:12" ht="12" customHeight="1">
      <c r="A268" s="399" t="s">
        <v>81</v>
      </c>
      <c r="B268" s="399"/>
      <c r="C268" s="399"/>
      <c r="D268" s="276">
        <v>31450.33</v>
      </c>
      <c r="E268" s="277">
        <v>6000</v>
      </c>
      <c r="F268" s="232">
        <v>24000</v>
      </c>
      <c r="G268" s="115">
        <v>24000</v>
      </c>
      <c r="H268" s="115">
        <v>24000</v>
      </c>
      <c r="I268" s="184">
        <f t="shared" si="198"/>
        <v>19.077701251465403</v>
      </c>
      <c r="J268" s="184">
        <f t="shared" si="156"/>
        <v>400</v>
      </c>
      <c r="K268" s="184">
        <f t="shared" si="157"/>
        <v>100</v>
      </c>
      <c r="L268" s="184">
        <f t="shared" si="158"/>
        <v>100</v>
      </c>
    </row>
    <row r="269" spans="1:12" ht="12" customHeight="1">
      <c r="A269" s="399" t="s">
        <v>67</v>
      </c>
      <c r="B269" s="399"/>
      <c r="C269" s="399"/>
      <c r="D269" s="276">
        <f t="shared" ref="D269:E269" si="201">D267-D268</f>
        <v>0</v>
      </c>
      <c r="E269" s="277">
        <f t="shared" si="201"/>
        <v>636.14000000000033</v>
      </c>
      <c r="F269" s="232">
        <f>F267-F268</f>
        <v>960</v>
      </c>
      <c r="G269" s="115">
        <f>G267-G268</f>
        <v>960</v>
      </c>
      <c r="H269" s="115">
        <f>H267-H268</f>
        <v>960</v>
      </c>
      <c r="I269" s="184" t="e">
        <f t="shared" si="198"/>
        <v>#DIV/0!</v>
      </c>
      <c r="J269" s="184">
        <f t="shared" si="156"/>
        <v>150.91017700506171</v>
      </c>
      <c r="K269" s="184">
        <f t="shared" si="157"/>
        <v>100</v>
      </c>
      <c r="L269" s="184">
        <f t="shared" si="158"/>
        <v>100</v>
      </c>
    </row>
    <row r="270" spans="1:12" ht="12" customHeight="1">
      <c r="A270" s="26"/>
      <c r="B270" s="35">
        <v>4</v>
      </c>
      <c r="C270" s="36" t="s">
        <v>105</v>
      </c>
      <c r="D270" s="283">
        <f t="shared" ref="D270:E270" si="202">D271</f>
        <v>31450.33</v>
      </c>
      <c r="E270" s="284">
        <f t="shared" si="202"/>
        <v>6636.14</v>
      </c>
      <c r="F270" s="238">
        <f>F271</f>
        <v>24960</v>
      </c>
      <c r="G270" s="119">
        <f>G271</f>
        <v>24960</v>
      </c>
      <c r="H270" s="119">
        <f>H271</f>
        <v>24960</v>
      </c>
      <c r="I270" s="180">
        <f t="shared" si="198"/>
        <v>21.100382730483272</v>
      </c>
      <c r="J270" s="180">
        <f t="shared" si="156"/>
        <v>376.12226384615155</v>
      </c>
      <c r="K270" s="180">
        <f t="shared" si="157"/>
        <v>100</v>
      </c>
      <c r="L270" s="180">
        <f t="shared" si="158"/>
        <v>100</v>
      </c>
    </row>
    <row r="271" spans="1:12" ht="12" customHeight="1">
      <c r="A271" s="26"/>
      <c r="B271" s="35">
        <v>42</v>
      </c>
      <c r="C271" s="36" t="s">
        <v>106</v>
      </c>
      <c r="D271" s="278">
        <f t="shared" ref="D271:E271" si="203">SUM(D272,D273)</f>
        <v>31450.33</v>
      </c>
      <c r="E271" s="279">
        <f t="shared" si="203"/>
        <v>6636.14</v>
      </c>
      <c r="F271" s="233">
        <f>SUM(F272,F273)</f>
        <v>24960</v>
      </c>
      <c r="G271" s="116">
        <f>SUM(G272,G273)</f>
        <v>24960</v>
      </c>
      <c r="H271" s="116">
        <f>SUM(H272,H273)</f>
        <v>24960</v>
      </c>
      <c r="I271" s="180">
        <f t="shared" si="198"/>
        <v>21.100382730483272</v>
      </c>
      <c r="J271" s="180">
        <f t="shared" si="156"/>
        <v>376.12226384615155</v>
      </c>
      <c r="K271" s="180">
        <f t="shared" si="157"/>
        <v>100</v>
      </c>
      <c r="L271" s="180">
        <f t="shared" si="158"/>
        <v>100</v>
      </c>
    </row>
    <row r="272" spans="1:12" ht="12" customHeight="1">
      <c r="A272" s="26"/>
      <c r="B272" s="37">
        <v>421</v>
      </c>
      <c r="C272" s="39" t="s">
        <v>46</v>
      </c>
      <c r="D272" s="97">
        <v>0</v>
      </c>
      <c r="E272" s="97">
        <v>0</v>
      </c>
      <c r="F272" s="239">
        <v>22300</v>
      </c>
      <c r="G272" s="117">
        <f>F272</f>
        <v>22300</v>
      </c>
      <c r="H272" s="117">
        <f>G272</f>
        <v>22300</v>
      </c>
      <c r="I272" s="180" t="e">
        <f t="shared" si="198"/>
        <v>#DIV/0!</v>
      </c>
      <c r="J272" s="180" t="e">
        <f t="shared" si="156"/>
        <v>#DIV/0!</v>
      </c>
      <c r="K272" s="180">
        <f t="shared" si="157"/>
        <v>100</v>
      </c>
      <c r="L272" s="180">
        <f t="shared" si="158"/>
        <v>100</v>
      </c>
    </row>
    <row r="273" spans="1:12" ht="12" customHeight="1">
      <c r="A273" s="26"/>
      <c r="B273" s="45">
        <v>422</v>
      </c>
      <c r="C273" s="53" t="s">
        <v>91</v>
      </c>
      <c r="D273" s="97">
        <v>31450.33</v>
      </c>
      <c r="E273" s="97">
        <v>6636.14</v>
      </c>
      <c r="F273" s="239">
        <v>2660</v>
      </c>
      <c r="G273" s="117">
        <f>F273</f>
        <v>2660</v>
      </c>
      <c r="H273" s="117">
        <f>G273</f>
        <v>2660</v>
      </c>
      <c r="I273" s="180">
        <f t="shared" si="198"/>
        <v>21.100382730483272</v>
      </c>
      <c r="J273" s="180">
        <f t="shared" si="156"/>
        <v>40.083542541296595</v>
      </c>
      <c r="K273" s="180">
        <f t="shared" si="157"/>
        <v>100</v>
      </c>
      <c r="L273" s="180">
        <f t="shared" si="158"/>
        <v>100</v>
      </c>
    </row>
    <row r="274" spans="1:12" ht="12" customHeight="1">
      <c r="A274" s="382" t="s">
        <v>107</v>
      </c>
      <c r="B274" s="382"/>
      <c r="C274" s="382"/>
      <c r="D274" s="296">
        <f t="shared" ref="D274:E274" si="204">D275</f>
        <v>529.09</v>
      </c>
      <c r="E274" s="297">
        <f t="shared" si="204"/>
        <v>5972.53</v>
      </c>
      <c r="F274" s="245">
        <f>F275</f>
        <v>1670</v>
      </c>
      <c r="G274" s="127">
        <f>G275</f>
        <v>1670</v>
      </c>
      <c r="H274" s="127">
        <f>H275</f>
        <v>1670</v>
      </c>
      <c r="I274" s="182">
        <f t="shared" si="198"/>
        <v>1128.8306337296112</v>
      </c>
      <c r="J274" s="182">
        <f t="shared" si="156"/>
        <v>27.961349712768289</v>
      </c>
      <c r="K274" s="182">
        <f t="shared" si="157"/>
        <v>100</v>
      </c>
      <c r="L274" s="182">
        <f t="shared" si="158"/>
        <v>100</v>
      </c>
    </row>
    <row r="275" spans="1:12" ht="12" customHeight="1">
      <c r="A275" s="389" t="s">
        <v>104</v>
      </c>
      <c r="B275" s="389"/>
      <c r="C275" s="389"/>
      <c r="D275" s="274">
        <f t="shared" ref="D275:E275" si="205">SUM(D277)</f>
        <v>529.09</v>
      </c>
      <c r="E275" s="275">
        <f t="shared" si="205"/>
        <v>5972.53</v>
      </c>
      <c r="F275" s="231">
        <f>SUM(F277)</f>
        <v>1670</v>
      </c>
      <c r="G275" s="114">
        <f>SUM(G277)</f>
        <v>1670</v>
      </c>
      <c r="H275" s="114">
        <f>SUM(H277)</f>
        <v>1670</v>
      </c>
      <c r="I275" s="183">
        <f t="shared" si="198"/>
        <v>1128.8306337296112</v>
      </c>
      <c r="J275" s="183">
        <f t="shared" si="156"/>
        <v>27.961349712768289</v>
      </c>
      <c r="K275" s="183">
        <f t="shared" si="157"/>
        <v>100</v>
      </c>
      <c r="L275" s="183">
        <f t="shared" si="158"/>
        <v>100</v>
      </c>
    </row>
    <row r="276" spans="1:12" ht="12" customHeight="1">
      <c r="A276" s="399" t="s">
        <v>80</v>
      </c>
      <c r="B276" s="399"/>
      <c r="C276" s="399"/>
      <c r="D276" s="276">
        <v>4999</v>
      </c>
      <c r="E276" s="277">
        <v>5000</v>
      </c>
      <c r="F276" s="232">
        <v>1000</v>
      </c>
      <c r="G276" s="115">
        <v>1000</v>
      </c>
      <c r="H276" s="115">
        <v>1000</v>
      </c>
      <c r="I276" s="184">
        <f t="shared" si="198"/>
        <v>100.02000400080016</v>
      </c>
      <c r="J276" s="184">
        <f t="shared" si="156"/>
        <v>20</v>
      </c>
      <c r="K276" s="184">
        <f t="shared" si="157"/>
        <v>100</v>
      </c>
      <c r="L276" s="184">
        <f t="shared" si="158"/>
        <v>100</v>
      </c>
    </row>
    <row r="277" spans="1:12" ht="12" customHeight="1">
      <c r="A277" s="26"/>
      <c r="B277" s="35">
        <v>3</v>
      </c>
      <c r="C277" s="36" t="s">
        <v>68</v>
      </c>
      <c r="D277" s="306">
        <f t="shared" ref="D277:E277" si="206">D278</f>
        <v>529.09</v>
      </c>
      <c r="E277" s="269">
        <f t="shared" si="206"/>
        <v>5972.53</v>
      </c>
      <c r="F277" s="251">
        <f>F278</f>
        <v>1670</v>
      </c>
      <c r="G277" s="134">
        <f>G278</f>
        <v>1670</v>
      </c>
      <c r="H277" s="134">
        <f>H278</f>
        <v>1670</v>
      </c>
      <c r="I277" s="180">
        <f t="shared" si="198"/>
        <v>1128.8306337296112</v>
      </c>
      <c r="J277" s="180">
        <f t="shared" si="156"/>
        <v>27.961349712768289</v>
      </c>
      <c r="K277" s="180">
        <f t="shared" si="157"/>
        <v>100</v>
      </c>
      <c r="L277" s="180">
        <f t="shared" si="158"/>
        <v>100</v>
      </c>
    </row>
    <row r="278" spans="1:12" ht="12" customHeight="1">
      <c r="A278" s="26"/>
      <c r="B278" s="35">
        <v>32</v>
      </c>
      <c r="C278" s="36" t="s">
        <v>69</v>
      </c>
      <c r="D278" s="306">
        <f t="shared" ref="D278:E278" si="207">D280</f>
        <v>529.09</v>
      </c>
      <c r="E278" s="269">
        <f t="shared" si="207"/>
        <v>5972.53</v>
      </c>
      <c r="F278" s="329">
        <f>SUM(F279:F280)</f>
        <v>1670</v>
      </c>
      <c r="G278" s="134">
        <f>SUM(G279:G280)</f>
        <v>1670</v>
      </c>
      <c r="H278" s="134">
        <f>SUM(H279:H280)</f>
        <v>1670</v>
      </c>
      <c r="I278" s="180">
        <f t="shared" si="198"/>
        <v>1128.8306337296112</v>
      </c>
      <c r="J278" s="180">
        <f t="shared" si="156"/>
        <v>27.961349712768289</v>
      </c>
      <c r="K278" s="180">
        <f t="shared" si="157"/>
        <v>100</v>
      </c>
      <c r="L278" s="180">
        <f t="shared" si="158"/>
        <v>100</v>
      </c>
    </row>
    <row r="279" spans="1:12" ht="12" customHeight="1">
      <c r="A279" s="26"/>
      <c r="B279" s="37">
        <v>322</v>
      </c>
      <c r="C279" s="41" t="s">
        <v>74</v>
      </c>
      <c r="D279" s="99">
        <v>0</v>
      </c>
      <c r="E279" s="99">
        <v>19908</v>
      </c>
      <c r="F279" s="239">
        <v>670</v>
      </c>
      <c r="G279" s="117">
        <f>F279</f>
        <v>670</v>
      </c>
      <c r="H279" s="117">
        <f>G279</f>
        <v>670</v>
      </c>
      <c r="I279" s="180" t="e">
        <f t="shared" si="198"/>
        <v>#DIV/0!</v>
      </c>
      <c r="J279" s="180">
        <f t="shared" ref="J279:J342" si="208">F279/E279*100</f>
        <v>3.3654812135824796</v>
      </c>
      <c r="K279" s="180">
        <f t="shared" ref="K279:K342" si="209">G279/F279*100</f>
        <v>100</v>
      </c>
      <c r="L279" s="180">
        <f t="shared" ref="L279:L342" si="210">H279/G279*100</f>
        <v>100</v>
      </c>
    </row>
    <row r="280" spans="1:12" ht="12" customHeight="1">
      <c r="A280" s="26"/>
      <c r="B280" s="37">
        <v>323</v>
      </c>
      <c r="C280" s="39" t="s">
        <v>108</v>
      </c>
      <c r="D280" s="97">
        <v>529.09</v>
      </c>
      <c r="E280" s="97">
        <v>5972.53</v>
      </c>
      <c r="F280" s="239">
        <v>1000</v>
      </c>
      <c r="G280" s="117">
        <v>1000</v>
      </c>
      <c r="H280" s="117">
        <v>1000</v>
      </c>
      <c r="I280" s="180">
        <f t="shared" si="198"/>
        <v>1128.8306337296112</v>
      </c>
      <c r="J280" s="180">
        <f t="shared" si="208"/>
        <v>16.743323181298379</v>
      </c>
      <c r="K280" s="180">
        <f t="shared" si="209"/>
        <v>100</v>
      </c>
      <c r="L280" s="180">
        <f t="shared" si="210"/>
        <v>100</v>
      </c>
    </row>
    <row r="281" spans="1:12" ht="12" customHeight="1">
      <c r="A281" s="396" t="s">
        <v>109</v>
      </c>
      <c r="B281" s="396"/>
      <c r="C281" s="396"/>
      <c r="D281" s="270">
        <f t="shared" ref="D281:E281" si="211">SUM(D282,D289)</f>
        <v>0</v>
      </c>
      <c r="E281" s="271">
        <f t="shared" si="211"/>
        <v>0</v>
      </c>
      <c r="F281" s="229">
        <f>SUM(F282,F289)</f>
        <v>31200</v>
      </c>
      <c r="G281" s="112">
        <f>SUM(G282,G289)</f>
        <v>31200</v>
      </c>
      <c r="H281" s="112">
        <f>SUM(H282,H289)</f>
        <v>31200</v>
      </c>
      <c r="I281" s="181" t="e">
        <f t="shared" si="198"/>
        <v>#DIV/0!</v>
      </c>
      <c r="J281" s="181" t="e">
        <f t="shared" si="208"/>
        <v>#DIV/0!</v>
      </c>
      <c r="K281" s="181">
        <f t="shared" si="209"/>
        <v>100</v>
      </c>
      <c r="L281" s="181">
        <f t="shared" si="210"/>
        <v>100</v>
      </c>
    </row>
    <row r="282" spans="1:12" ht="12" customHeight="1">
      <c r="A282" s="382" t="s">
        <v>110</v>
      </c>
      <c r="B282" s="382"/>
      <c r="C282" s="382"/>
      <c r="D282" s="296">
        <f t="shared" ref="D282:E282" si="212">D283</f>
        <v>0</v>
      </c>
      <c r="E282" s="297">
        <f t="shared" si="212"/>
        <v>0</v>
      </c>
      <c r="F282" s="245">
        <f>F283</f>
        <v>7300</v>
      </c>
      <c r="G282" s="127">
        <f>G283</f>
        <v>7300</v>
      </c>
      <c r="H282" s="127">
        <f>H283</f>
        <v>7300</v>
      </c>
      <c r="I282" s="182" t="e">
        <f t="shared" si="198"/>
        <v>#DIV/0!</v>
      </c>
      <c r="J282" s="182" t="e">
        <f t="shared" si="208"/>
        <v>#DIV/0!</v>
      </c>
      <c r="K282" s="182">
        <f t="shared" si="209"/>
        <v>100</v>
      </c>
      <c r="L282" s="182">
        <f t="shared" si="210"/>
        <v>100</v>
      </c>
    </row>
    <row r="283" spans="1:12" ht="12" customHeight="1">
      <c r="A283" s="389" t="s">
        <v>111</v>
      </c>
      <c r="B283" s="389"/>
      <c r="C283" s="389"/>
      <c r="D283" s="274">
        <f t="shared" ref="D283:E283" si="213">D286</f>
        <v>0</v>
      </c>
      <c r="E283" s="275">
        <f t="shared" si="213"/>
        <v>0</v>
      </c>
      <c r="F283" s="231">
        <f>F286</f>
        <v>7300</v>
      </c>
      <c r="G283" s="114">
        <f>G286</f>
        <v>7300</v>
      </c>
      <c r="H283" s="114">
        <f>H286</f>
        <v>7300</v>
      </c>
      <c r="I283" s="183" t="e">
        <f t="shared" si="198"/>
        <v>#DIV/0!</v>
      </c>
      <c r="J283" s="183" t="e">
        <f t="shared" si="208"/>
        <v>#DIV/0!</v>
      </c>
      <c r="K283" s="183">
        <f t="shared" si="209"/>
        <v>100</v>
      </c>
      <c r="L283" s="183">
        <f t="shared" si="210"/>
        <v>100</v>
      </c>
    </row>
    <row r="284" spans="1:12" ht="12" customHeight="1">
      <c r="A284" s="399" t="s">
        <v>67</v>
      </c>
      <c r="B284" s="399"/>
      <c r="C284" s="399"/>
      <c r="D284" s="276">
        <v>0</v>
      </c>
      <c r="E284" s="277">
        <v>0</v>
      </c>
      <c r="F284" s="232">
        <v>0</v>
      </c>
      <c r="G284" s="115">
        <v>0</v>
      </c>
      <c r="H284" s="115">
        <v>0</v>
      </c>
      <c r="I284" s="184" t="e">
        <f t="shared" si="198"/>
        <v>#DIV/0!</v>
      </c>
      <c r="J284" s="184" t="e">
        <f t="shared" si="208"/>
        <v>#DIV/0!</v>
      </c>
      <c r="K284" s="184" t="e">
        <f t="shared" si="209"/>
        <v>#DIV/0!</v>
      </c>
      <c r="L284" s="184" t="e">
        <f t="shared" si="210"/>
        <v>#DIV/0!</v>
      </c>
    </row>
    <row r="285" spans="1:12" ht="12" customHeight="1">
      <c r="A285" s="404" t="s">
        <v>112</v>
      </c>
      <c r="B285" s="404"/>
      <c r="C285" s="404"/>
      <c r="D285" s="276">
        <v>0</v>
      </c>
      <c r="E285" s="277">
        <v>0</v>
      </c>
      <c r="F285" s="232">
        <v>7300</v>
      </c>
      <c r="G285" s="115">
        <v>7300</v>
      </c>
      <c r="H285" s="115">
        <v>7300</v>
      </c>
      <c r="I285" s="184" t="e">
        <f t="shared" si="198"/>
        <v>#DIV/0!</v>
      </c>
      <c r="J285" s="184" t="e">
        <f t="shared" si="208"/>
        <v>#DIV/0!</v>
      </c>
      <c r="K285" s="184">
        <f t="shared" si="209"/>
        <v>100</v>
      </c>
      <c r="L285" s="184">
        <f t="shared" si="210"/>
        <v>100</v>
      </c>
    </row>
    <row r="286" spans="1:12" ht="12" customHeight="1">
      <c r="A286" s="26"/>
      <c r="B286" s="35">
        <v>3</v>
      </c>
      <c r="C286" s="36" t="s">
        <v>68</v>
      </c>
      <c r="D286" s="283">
        <f t="shared" ref="D286:E286" si="214">D287</f>
        <v>0</v>
      </c>
      <c r="E286" s="284">
        <f t="shared" si="214"/>
        <v>0</v>
      </c>
      <c r="F286" s="238">
        <f>F287</f>
        <v>7300</v>
      </c>
      <c r="G286" s="119">
        <f>G287</f>
        <v>7300</v>
      </c>
      <c r="H286" s="119">
        <f>H287</f>
        <v>7300</v>
      </c>
      <c r="I286" s="180" t="e">
        <f t="shared" si="198"/>
        <v>#DIV/0!</v>
      </c>
      <c r="J286" s="180" t="e">
        <f t="shared" si="208"/>
        <v>#DIV/0!</v>
      </c>
      <c r="K286" s="180">
        <f t="shared" si="209"/>
        <v>100</v>
      </c>
      <c r="L286" s="180">
        <f t="shared" si="210"/>
        <v>100</v>
      </c>
    </row>
    <row r="287" spans="1:12" ht="12" customHeight="1">
      <c r="A287" s="26"/>
      <c r="B287" s="35">
        <v>37</v>
      </c>
      <c r="C287" s="36" t="s">
        <v>113</v>
      </c>
      <c r="D287" s="278">
        <f t="shared" ref="D287:E287" si="215">SUM(D288:D288)</f>
        <v>0</v>
      </c>
      <c r="E287" s="279">
        <f t="shared" si="215"/>
        <v>0</v>
      </c>
      <c r="F287" s="233">
        <f>SUM(F288:F288)</f>
        <v>7300</v>
      </c>
      <c r="G287" s="116">
        <f>SUM(G288:G288)</f>
        <v>7300</v>
      </c>
      <c r="H287" s="116">
        <f>SUM(H288:H288)</f>
        <v>7300</v>
      </c>
      <c r="I287" s="180" t="e">
        <f t="shared" si="198"/>
        <v>#DIV/0!</v>
      </c>
      <c r="J287" s="180" t="e">
        <f t="shared" si="208"/>
        <v>#DIV/0!</v>
      </c>
      <c r="K287" s="180">
        <f t="shared" si="209"/>
        <v>100</v>
      </c>
      <c r="L287" s="180">
        <f t="shared" si="210"/>
        <v>100</v>
      </c>
    </row>
    <row r="288" spans="1:12" ht="12" customHeight="1">
      <c r="A288" s="26"/>
      <c r="B288" s="37">
        <v>372</v>
      </c>
      <c r="C288" s="39" t="s">
        <v>114</v>
      </c>
      <c r="D288" s="97">
        <v>0</v>
      </c>
      <c r="E288" s="97">
        <v>0</v>
      </c>
      <c r="F288" s="239">
        <v>7300</v>
      </c>
      <c r="G288" s="117">
        <f>F288</f>
        <v>7300</v>
      </c>
      <c r="H288" s="117">
        <f>G288</f>
        <v>7300</v>
      </c>
      <c r="I288" s="180" t="e">
        <f t="shared" si="198"/>
        <v>#DIV/0!</v>
      </c>
      <c r="J288" s="180" t="e">
        <f t="shared" si="208"/>
        <v>#DIV/0!</v>
      </c>
      <c r="K288" s="180">
        <f t="shared" si="209"/>
        <v>100</v>
      </c>
      <c r="L288" s="180">
        <f t="shared" si="210"/>
        <v>100</v>
      </c>
    </row>
    <row r="289" spans="1:13" ht="12" customHeight="1">
      <c r="A289" s="382" t="s">
        <v>115</v>
      </c>
      <c r="B289" s="382"/>
      <c r="C289" s="382"/>
      <c r="D289" s="296">
        <f t="shared" ref="D289:E289" si="216">D290</f>
        <v>0</v>
      </c>
      <c r="E289" s="297">
        <f t="shared" si="216"/>
        <v>0</v>
      </c>
      <c r="F289" s="245">
        <f>F290</f>
        <v>23900</v>
      </c>
      <c r="G289" s="127">
        <f>G290</f>
        <v>23900</v>
      </c>
      <c r="H289" s="127">
        <f>H290</f>
        <v>23900</v>
      </c>
      <c r="I289" s="182" t="e">
        <f t="shared" si="198"/>
        <v>#DIV/0!</v>
      </c>
      <c r="J289" s="182" t="e">
        <f t="shared" si="208"/>
        <v>#DIV/0!</v>
      </c>
      <c r="K289" s="182">
        <f t="shared" si="209"/>
        <v>100</v>
      </c>
      <c r="L289" s="182">
        <f t="shared" si="210"/>
        <v>100</v>
      </c>
    </row>
    <row r="290" spans="1:13" ht="12" customHeight="1">
      <c r="A290" s="389" t="s">
        <v>111</v>
      </c>
      <c r="B290" s="389"/>
      <c r="C290" s="389"/>
      <c r="D290" s="274">
        <f t="shared" ref="D290:E290" si="217">SUM(D293)</f>
        <v>0</v>
      </c>
      <c r="E290" s="275">
        <f t="shared" si="217"/>
        <v>0</v>
      </c>
      <c r="F290" s="231">
        <f>SUM(F293)</f>
        <v>23900</v>
      </c>
      <c r="G290" s="114">
        <f>SUM(G293)</f>
        <v>23900</v>
      </c>
      <c r="H290" s="114">
        <f>SUM(H293)</f>
        <v>23900</v>
      </c>
      <c r="I290" s="183" t="e">
        <f t="shared" si="198"/>
        <v>#DIV/0!</v>
      </c>
      <c r="J290" s="183" t="e">
        <f t="shared" si="208"/>
        <v>#DIV/0!</v>
      </c>
      <c r="K290" s="183">
        <f t="shared" si="209"/>
        <v>100</v>
      </c>
      <c r="L290" s="183">
        <f t="shared" si="210"/>
        <v>100</v>
      </c>
      <c r="M290" s="55"/>
    </row>
    <row r="291" spans="1:13" ht="12" customHeight="1">
      <c r="A291" s="386" t="s">
        <v>116</v>
      </c>
      <c r="B291" s="386"/>
      <c r="C291" s="386"/>
      <c r="D291" s="276">
        <v>0</v>
      </c>
      <c r="E291" s="277">
        <v>0</v>
      </c>
      <c r="F291" s="232">
        <f>SUM(F289-F292)</f>
        <v>11955</v>
      </c>
      <c r="G291" s="115">
        <f>SUM(G289-G292)</f>
        <v>11955</v>
      </c>
      <c r="H291" s="115">
        <f>SUM(H289-H292)</f>
        <v>11955</v>
      </c>
      <c r="I291" s="184" t="e">
        <f t="shared" si="198"/>
        <v>#DIV/0!</v>
      </c>
      <c r="J291" s="184" t="e">
        <f t="shared" si="208"/>
        <v>#DIV/0!</v>
      </c>
      <c r="K291" s="184">
        <f t="shared" si="209"/>
        <v>100</v>
      </c>
      <c r="L291" s="184">
        <f t="shared" si="210"/>
        <v>100</v>
      </c>
    </row>
    <row r="292" spans="1:13" ht="12" customHeight="1">
      <c r="A292" s="399" t="s">
        <v>81</v>
      </c>
      <c r="B292" s="399"/>
      <c r="C292" s="399"/>
      <c r="D292" s="276">
        <v>0</v>
      </c>
      <c r="E292" s="277">
        <v>0</v>
      </c>
      <c r="F292" s="232">
        <v>11945</v>
      </c>
      <c r="G292" s="115">
        <v>11945</v>
      </c>
      <c r="H292" s="115">
        <v>11945</v>
      </c>
      <c r="I292" s="184" t="e">
        <f t="shared" si="198"/>
        <v>#DIV/0!</v>
      </c>
      <c r="J292" s="184" t="e">
        <f t="shared" si="208"/>
        <v>#DIV/0!</v>
      </c>
      <c r="K292" s="184">
        <f t="shared" si="209"/>
        <v>100</v>
      </c>
      <c r="L292" s="184">
        <f t="shared" si="210"/>
        <v>100</v>
      </c>
    </row>
    <row r="293" spans="1:13" ht="12" customHeight="1">
      <c r="A293" s="26"/>
      <c r="B293" s="35">
        <v>4</v>
      </c>
      <c r="C293" s="36" t="s">
        <v>105</v>
      </c>
      <c r="D293" s="283">
        <f t="shared" ref="D293:E293" si="218">D294+D296</f>
        <v>0</v>
      </c>
      <c r="E293" s="284">
        <f t="shared" si="218"/>
        <v>0</v>
      </c>
      <c r="F293" s="238">
        <f>F294+F296</f>
        <v>23900</v>
      </c>
      <c r="G293" s="119">
        <f>G294+G296</f>
        <v>23900</v>
      </c>
      <c r="H293" s="119">
        <f>H294+H296</f>
        <v>23900</v>
      </c>
      <c r="I293" s="180" t="e">
        <f t="shared" si="198"/>
        <v>#DIV/0!</v>
      </c>
      <c r="J293" s="180" t="e">
        <f t="shared" si="208"/>
        <v>#DIV/0!</v>
      </c>
      <c r="K293" s="180">
        <f t="shared" si="209"/>
        <v>100</v>
      </c>
      <c r="L293" s="180">
        <f t="shared" si="210"/>
        <v>100</v>
      </c>
    </row>
    <row r="294" spans="1:13" ht="12" customHeight="1">
      <c r="A294" s="26"/>
      <c r="B294" s="35">
        <v>42</v>
      </c>
      <c r="C294" s="36" t="s">
        <v>201</v>
      </c>
      <c r="D294" s="278">
        <f t="shared" ref="D294:E294" si="219">SUM(D295:D295)</f>
        <v>0</v>
      </c>
      <c r="E294" s="279">
        <f t="shared" si="219"/>
        <v>0</v>
      </c>
      <c r="F294" s="233">
        <f>SUM(F295:F295)</f>
        <v>0</v>
      </c>
      <c r="G294" s="116">
        <f>SUM(G295:G295)</f>
        <v>0</v>
      </c>
      <c r="H294" s="116">
        <f>SUM(H295:H295)</f>
        <v>0</v>
      </c>
      <c r="I294" s="180" t="e">
        <f t="shared" si="198"/>
        <v>#DIV/0!</v>
      </c>
      <c r="J294" s="180" t="e">
        <f t="shared" si="208"/>
        <v>#DIV/0!</v>
      </c>
      <c r="K294" s="180" t="e">
        <f t="shared" si="209"/>
        <v>#DIV/0!</v>
      </c>
      <c r="L294" s="180" t="e">
        <f t="shared" si="210"/>
        <v>#DIV/0!</v>
      </c>
    </row>
    <row r="295" spans="1:13" ht="12" customHeight="1">
      <c r="A295" s="26"/>
      <c r="B295" s="37">
        <v>421</v>
      </c>
      <c r="C295" s="39" t="s">
        <v>46</v>
      </c>
      <c r="D295" s="97">
        <v>0</v>
      </c>
      <c r="E295" s="97">
        <v>0</v>
      </c>
      <c r="F295" s="239">
        <v>0</v>
      </c>
      <c r="G295" s="117">
        <f>F295</f>
        <v>0</v>
      </c>
      <c r="H295" s="117">
        <f>G295</f>
        <v>0</v>
      </c>
      <c r="I295" s="180" t="e">
        <f t="shared" si="198"/>
        <v>#DIV/0!</v>
      </c>
      <c r="J295" s="180" t="e">
        <f t="shared" si="208"/>
        <v>#DIV/0!</v>
      </c>
      <c r="K295" s="180" t="e">
        <f t="shared" si="209"/>
        <v>#DIV/0!</v>
      </c>
      <c r="L295" s="180" t="e">
        <f t="shared" si="210"/>
        <v>#DIV/0!</v>
      </c>
    </row>
    <row r="296" spans="1:13" ht="12" customHeight="1">
      <c r="A296" s="26"/>
      <c r="B296" s="35">
        <v>45</v>
      </c>
      <c r="C296" s="36" t="s">
        <v>76</v>
      </c>
      <c r="D296" s="283">
        <f t="shared" ref="D296:E296" si="220">SUM(D297)</f>
        <v>0</v>
      </c>
      <c r="E296" s="284">
        <f t="shared" si="220"/>
        <v>0</v>
      </c>
      <c r="F296" s="238">
        <f>SUM(F297)</f>
        <v>23900</v>
      </c>
      <c r="G296" s="119">
        <f>SUM(G297)</f>
        <v>23900</v>
      </c>
      <c r="H296" s="119">
        <f>SUM(H297)</f>
        <v>23900</v>
      </c>
      <c r="I296" s="188" t="e">
        <f t="shared" si="198"/>
        <v>#DIV/0!</v>
      </c>
      <c r="J296" s="188" t="e">
        <f t="shared" si="208"/>
        <v>#DIV/0!</v>
      </c>
      <c r="K296" s="188">
        <f t="shared" si="209"/>
        <v>100</v>
      </c>
      <c r="L296" s="188">
        <f t="shared" si="210"/>
        <v>100</v>
      </c>
    </row>
    <row r="297" spans="1:13" ht="12" customHeight="1">
      <c r="A297" s="26"/>
      <c r="B297" s="37">
        <v>451</v>
      </c>
      <c r="C297" s="39" t="s">
        <v>50</v>
      </c>
      <c r="D297" s="97">
        <v>0</v>
      </c>
      <c r="E297" s="97">
        <v>0</v>
      </c>
      <c r="F297" s="239">
        <v>23900</v>
      </c>
      <c r="G297" s="117">
        <f>F297</f>
        <v>23900</v>
      </c>
      <c r="H297" s="117">
        <f>G297</f>
        <v>23900</v>
      </c>
      <c r="I297" s="180" t="e">
        <f t="shared" si="198"/>
        <v>#DIV/0!</v>
      </c>
      <c r="J297" s="180" t="e">
        <f t="shared" si="208"/>
        <v>#DIV/0!</v>
      </c>
      <c r="K297" s="180">
        <f t="shared" si="209"/>
        <v>100</v>
      </c>
      <c r="L297" s="180">
        <f t="shared" si="210"/>
        <v>100</v>
      </c>
    </row>
    <row r="298" spans="1:13" ht="12" customHeight="1">
      <c r="A298" s="395" t="s">
        <v>117</v>
      </c>
      <c r="B298" s="395"/>
      <c r="C298" s="395"/>
      <c r="D298" s="299">
        <f t="shared" ref="D298:E298" si="221">D299</f>
        <v>4711.66</v>
      </c>
      <c r="E298" s="284">
        <f t="shared" si="221"/>
        <v>6636.14</v>
      </c>
      <c r="F298" s="247">
        <f>F299</f>
        <v>11990</v>
      </c>
      <c r="G298" s="129">
        <f>G299</f>
        <v>11990</v>
      </c>
      <c r="H298" s="129">
        <f>H299</f>
        <v>11990</v>
      </c>
      <c r="I298" s="188">
        <f t="shared" si="198"/>
        <v>140.84505248680935</v>
      </c>
      <c r="J298" s="188">
        <f t="shared" si="208"/>
        <v>180.67732145494219</v>
      </c>
      <c r="K298" s="188">
        <f t="shared" si="209"/>
        <v>100</v>
      </c>
      <c r="L298" s="188">
        <f t="shared" si="210"/>
        <v>100</v>
      </c>
    </row>
    <row r="299" spans="1:13" ht="12" customHeight="1">
      <c r="A299" s="403" t="s">
        <v>236</v>
      </c>
      <c r="B299" s="403"/>
      <c r="C299" s="403"/>
      <c r="D299" s="270">
        <f t="shared" ref="D299:E299" si="222">SUM(D300,D306,D312,D318,D325)</f>
        <v>4711.66</v>
      </c>
      <c r="E299" s="271">
        <f t="shared" si="222"/>
        <v>6636.14</v>
      </c>
      <c r="F299" s="229">
        <f>SUM(F300,F306,F312,F318,F325)</f>
        <v>11990</v>
      </c>
      <c r="G299" s="112">
        <f>SUM(G300,G306,G312,G318,G325)</f>
        <v>11990</v>
      </c>
      <c r="H299" s="112">
        <f>SUM(H300,H306,H312,H318,H325)</f>
        <v>11990</v>
      </c>
      <c r="I299" s="181">
        <f t="shared" si="198"/>
        <v>140.84505248680935</v>
      </c>
      <c r="J299" s="181">
        <f t="shared" si="208"/>
        <v>180.67732145494219</v>
      </c>
      <c r="K299" s="181">
        <f t="shared" si="209"/>
        <v>100</v>
      </c>
      <c r="L299" s="181">
        <f t="shared" si="210"/>
        <v>100</v>
      </c>
    </row>
    <row r="300" spans="1:13" ht="12" customHeight="1">
      <c r="A300" s="382" t="s">
        <v>237</v>
      </c>
      <c r="B300" s="382"/>
      <c r="C300" s="382"/>
      <c r="D300" s="296">
        <f t="shared" ref="D300:D303" si="223">D301</f>
        <v>4711.66</v>
      </c>
      <c r="E300" s="297">
        <f t="shared" ref="E300:E303" si="224">E301</f>
        <v>0</v>
      </c>
      <c r="F300" s="245">
        <f t="shared" ref="F300:H303" si="225">F301</f>
        <v>4650</v>
      </c>
      <c r="G300" s="127">
        <f t="shared" si="225"/>
        <v>4650</v>
      </c>
      <c r="H300" s="127">
        <f t="shared" si="225"/>
        <v>4650</v>
      </c>
      <c r="I300" s="182">
        <f t="shared" si="198"/>
        <v>0</v>
      </c>
      <c r="J300" s="182" t="e">
        <f t="shared" si="208"/>
        <v>#DIV/0!</v>
      </c>
      <c r="K300" s="182">
        <f t="shared" si="209"/>
        <v>100</v>
      </c>
      <c r="L300" s="182">
        <f t="shared" si="210"/>
        <v>100</v>
      </c>
    </row>
    <row r="301" spans="1:13" ht="12" customHeight="1">
      <c r="A301" s="389" t="s">
        <v>230</v>
      </c>
      <c r="B301" s="389"/>
      <c r="C301" s="389"/>
      <c r="D301" s="274">
        <f t="shared" si="223"/>
        <v>4711.66</v>
      </c>
      <c r="E301" s="275">
        <f t="shared" si="224"/>
        <v>0</v>
      </c>
      <c r="F301" s="231">
        <f t="shared" si="225"/>
        <v>4650</v>
      </c>
      <c r="G301" s="114">
        <f t="shared" si="225"/>
        <v>4650</v>
      </c>
      <c r="H301" s="114">
        <f t="shared" si="225"/>
        <v>4650</v>
      </c>
      <c r="I301" s="183">
        <f t="shared" si="198"/>
        <v>0</v>
      </c>
      <c r="J301" s="183" t="e">
        <f t="shared" si="208"/>
        <v>#DIV/0!</v>
      </c>
      <c r="K301" s="183">
        <f t="shared" si="209"/>
        <v>100</v>
      </c>
      <c r="L301" s="183">
        <f t="shared" si="210"/>
        <v>100</v>
      </c>
    </row>
    <row r="302" spans="1:13" ht="12" customHeight="1">
      <c r="A302" s="385" t="s">
        <v>116</v>
      </c>
      <c r="B302" s="386"/>
      <c r="C302" s="386"/>
      <c r="D302" s="276">
        <f t="shared" si="223"/>
        <v>4711.66</v>
      </c>
      <c r="E302" s="277">
        <f t="shared" si="224"/>
        <v>0</v>
      </c>
      <c r="F302" s="232">
        <f t="shared" si="225"/>
        <v>4650</v>
      </c>
      <c r="G302" s="115">
        <f t="shared" si="225"/>
        <v>4650</v>
      </c>
      <c r="H302" s="115">
        <f t="shared" si="225"/>
        <v>4650</v>
      </c>
      <c r="I302" s="184">
        <f t="shared" si="198"/>
        <v>0</v>
      </c>
      <c r="J302" s="184" t="e">
        <f t="shared" si="208"/>
        <v>#DIV/0!</v>
      </c>
      <c r="K302" s="184">
        <f t="shared" si="209"/>
        <v>100</v>
      </c>
      <c r="L302" s="184">
        <f t="shared" si="210"/>
        <v>100</v>
      </c>
    </row>
    <row r="303" spans="1:13" ht="12" customHeight="1">
      <c r="A303" s="26"/>
      <c r="B303" s="35">
        <v>3</v>
      </c>
      <c r="C303" s="36" t="s">
        <v>68</v>
      </c>
      <c r="D303" s="283">
        <f t="shared" si="223"/>
        <v>4711.66</v>
      </c>
      <c r="E303" s="284">
        <f t="shared" si="224"/>
        <v>0</v>
      </c>
      <c r="F303" s="238">
        <f t="shared" si="225"/>
        <v>4650</v>
      </c>
      <c r="G303" s="119">
        <f t="shared" si="225"/>
        <v>4650</v>
      </c>
      <c r="H303" s="119">
        <f t="shared" si="225"/>
        <v>4650</v>
      </c>
      <c r="I303" s="180">
        <f t="shared" si="198"/>
        <v>0</v>
      </c>
      <c r="J303" s="180" t="e">
        <f t="shared" si="208"/>
        <v>#DIV/0!</v>
      </c>
      <c r="K303" s="180">
        <f t="shared" si="209"/>
        <v>100</v>
      </c>
      <c r="L303" s="180">
        <f t="shared" si="210"/>
        <v>100</v>
      </c>
    </row>
    <row r="304" spans="1:13" ht="12" customHeight="1">
      <c r="A304" s="26"/>
      <c r="B304" s="35">
        <v>38</v>
      </c>
      <c r="C304" s="36" t="s">
        <v>160</v>
      </c>
      <c r="D304" s="278">
        <f t="shared" ref="D304:E304" si="226">SUM(D305:D305)</f>
        <v>4711.66</v>
      </c>
      <c r="E304" s="279">
        <f t="shared" si="226"/>
        <v>0</v>
      </c>
      <c r="F304" s="233">
        <f>SUM(F305:F305)</f>
        <v>4650</v>
      </c>
      <c r="G304" s="116">
        <f>SUM(G305:G305)</f>
        <v>4650</v>
      </c>
      <c r="H304" s="116">
        <f>SUM(H305:H305)</f>
        <v>4650</v>
      </c>
      <c r="I304" s="180">
        <f t="shared" si="198"/>
        <v>0</v>
      </c>
      <c r="J304" s="180" t="e">
        <f t="shared" si="208"/>
        <v>#DIV/0!</v>
      </c>
      <c r="K304" s="180">
        <f t="shared" si="209"/>
        <v>100</v>
      </c>
      <c r="L304" s="180">
        <f t="shared" si="210"/>
        <v>100</v>
      </c>
    </row>
    <row r="305" spans="1:12" ht="12" customHeight="1">
      <c r="A305" s="26"/>
      <c r="B305" s="37">
        <v>381</v>
      </c>
      <c r="C305" s="39" t="s">
        <v>39</v>
      </c>
      <c r="D305" s="97">
        <v>4711.66</v>
      </c>
      <c r="E305" s="97">
        <v>0</v>
      </c>
      <c r="F305" s="239">
        <v>4650</v>
      </c>
      <c r="G305" s="117">
        <f>F305</f>
        <v>4650</v>
      </c>
      <c r="H305" s="117">
        <f>G305</f>
        <v>4650</v>
      </c>
      <c r="I305" s="180">
        <f t="shared" si="198"/>
        <v>0</v>
      </c>
      <c r="J305" s="180" t="e">
        <f t="shared" si="208"/>
        <v>#DIV/0!</v>
      </c>
      <c r="K305" s="180">
        <f t="shared" si="209"/>
        <v>100</v>
      </c>
      <c r="L305" s="180">
        <f t="shared" si="210"/>
        <v>100</v>
      </c>
    </row>
    <row r="306" spans="1:12" ht="12" customHeight="1">
      <c r="A306" s="382" t="s">
        <v>118</v>
      </c>
      <c r="B306" s="382"/>
      <c r="C306" s="382"/>
      <c r="D306" s="296">
        <f t="shared" ref="D306:E309" si="227">D307</f>
        <v>0</v>
      </c>
      <c r="E306" s="297">
        <f t="shared" si="227"/>
        <v>0</v>
      </c>
      <c r="F306" s="245">
        <f t="shared" ref="F306:H309" si="228">F307</f>
        <v>2000</v>
      </c>
      <c r="G306" s="127">
        <f t="shared" si="228"/>
        <v>2000</v>
      </c>
      <c r="H306" s="127">
        <f t="shared" si="228"/>
        <v>2000</v>
      </c>
      <c r="I306" s="182" t="e">
        <f t="shared" si="198"/>
        <v>#DIV/0!</v>
      </c>
      <c r="J306" s="182" t="e">
        <f t="shared" si="208"/>
        <v>#DIV/0!</v>
      </c>
      <c r="K306" s="182">
        <f t="shared" si="209"/>
        <v>100</v>
      </c>
      <c r="L306" s="182">
        <f t="shared" si="210"/>
        <v>100</v>
      </c>
    </row>
    <row r="307" spans="1:12" ht="12" customHeight="1">
      <c r="A307" s="389" t="s">
        <v>230</v>
      </c>
      <c r="B307" s="389"/>
      <c r="C307" s="389"/>
      <c r="D307" s="274">
        <f t="shared" si="227"/>
        <v>0</v>
      </c>
      <c r="E307" s="275">
        <f t="shared" si="227"/>
        <v>0</v>
      </c>
      <c r="F307" s="231">
        <f t="shared" si="228"/>
        <v>2000</v>
      </c>
      <c r="G307" s="114">
        <f t="shared" si="228"/>
        <v>2000</v>
      </c>
      <c r="H307" s="114">
        <f t="shared" si="228"/>
        <v>2000</v>
      </c>
      <c r="I307" s="183" t="e">
        <f t="shared" si="198"/>
        <v>#DIV/0!</v>
      </c>
      <c r="J307" s="183" t="e">
        <f t="shared" si="208"/>
        <v>#DIV/0!</v>
      </c>
      <c r="K307" s="183">
        <f t="shared" si="209"/>
        <v>100</v>
      </c>
      <c r="L307" s="183">
        <f t="shared" si="210"/>
        <v>100</v>
      </c>
    </row>
    <row r="308" spans="1:12" ht="12" customHeight="1">
      <c r="A308" s="385" t="s">
        <v>116</v>
      </c>
      <c r="B308" s="386"/>
      <c r="C308" s="386"/>
      <c r="D308" s="276">
        <f t="shared" si="227"/>
        <v>0</v>
      </c>
      <c r="E308" s="277">
        <f t="shared" si="227"/>
        <v>0</v>
      </c>
      <c r="F308" s="232">
        <f t="shared" si="228"/>
        <v>2000</v>
      </c>
      <c r="G308" s="115">
        <f t="shared" si="228"/>
        <v>2000</v>
      </c>
      <c r="H308" s="115">
        <f t="shared" si="228"/>
        <v>2000</v>
      </c>
      <c r="I308" s="184" t="e">
        <f t="shared" si="198"/>
        <v>#DIV/0!</v>
      </c>
      <c r="J308" s="184" t="e">
        <f t="shared" si="208"/>
        <v>#DIV/0!</v>
      </c>
      <c r="K308" s="184">
        <f t="shared" si="209"/>
        <v>100</v>
      </c>
      <c r="L308" s="184">
        <f t="shared" si="210"/>
        <v>100</v>
      </c>
    </row>
    <row r="309" spans="1:12" ht="12" customHeight="1">
      <c r="A309" s="26"/>
      <c r="B309" s="35">
        <v>3</v>
      </c>
      <c r="C309" s="36" t="s">
        <v>68</v>
      </c>
      <c r="D309" s="283">
        <f t="shared" si="227"/>
        <v>0</v>
      </c>
      <c r="E309" s="284">
        <f t="shared" si="227"/>
        <v>0</v>
      </c>
      <c r="F309" s="238">
        <f t="shared" si="228"/>
        <v>2000</v>
      </c>
      <c r="G309" s="119">
        <f t="shared" si="228"/>
        <v>2000</v>
      </c>
      <c r="H309" s="119">
        <f t="shared" si="228"/>
        <v>2000</v>
      </c>
      <c r="I309" s="180" t="e">
        <f t="shared" si="198"/>
        <v>#DIV/0!</v>
      </c>
      <c r="J309" s="180" t="e">
        <f t="shared" si="208"/>
        <v>#DIV/0!</v>
      </c>
      <c r="K309" s="180">
        <f t="shared" si="209"/>
        <v>100</v>
      </c>
      <c r="L309" s="180">
        <f t="shared" si="210"/>
        <v>100</v>
      </c>
    </row>
    <row r="310" spans="1:12" ht="12" customHeight="1">
      <c r="A310" s="26"/>
      <c r="B310" s="35">
        <v>38</v>
      </c>
      <c r="C310" s="36" t="s">
        <v>160</v>
      </c>
      <c r="D310" s="278">
        <f t="shared" ref="D310:E310" si="229">SUM(D311:D311)</f>
        <v>0</v>
      </c>
      <c r="E310" s="279">
        <f t="shared" si="229"/>
        <v>0</v>
      </c>
      <c r="F310" s="233">
        <f>SUM(F311:F311)</f>
        <v>2000</v>
      </c>
      <c r="G310" s="116">
        <f>SUM(G311:G311)</f>
        <v>2000</v>
      </c>
      <c r="H310" s="116">
        <f>SUM(H311:H311)</f>
        <v>2000</v>
      </c>
      <c r="I310" s="180" t="e">
        <f t="shared" si="198"/>
        <v>#DIV/0!</v>
      </c>
      <c r="J310" s="180" t="e">
        <f t="shared" si="208"/>
        <v>#DIV/0!</v>
      </c>
      <c r="K310" s="180">
        <f t="shared" si="209"/>
        <v>100</v>
      </c>
      <c r="L310" s="180">
        <f t="shared" si="210"/>
        <v>100</v>
      </c>
    </row>
    <row r="311" spans="1:12" ht="12" customHeight="1">
      <c r="A311" s="26"/>
      <c r="B311" s="56">
        <v>381</v>
      </c>
      <c r="C311" s="39" t="s">
        <v>39</v>
      </c>
      <c r="D311" s="97">
        <v>0</v>
      </c>
      <c r="E311" s="97">
        <v>0</v>
      </c>
      <c r="F311" s="239">
        <v>2000</v>
      </c>
      <c r="G311" s="117">
        <f>F311</f>
        <v>2000</v>
      </c>
      <c r="H311" s="117">
        <f>G311</f>
        <v>2000</v>
      </c>
      <c r="I311" s="180" t="e">
        <f t="shared" si="198"/>
        <v>#DIV/0!</v>
      </c>
      <c r="J311" s="180" t="e">
        <f t="shared" si="208"/>
        <v>#DIV/0!</v>
      </c>
      <c r="K311" s="180">
        <f t="shared" si="209"/>
        <v>100</v>
      </c>
      <c r="L311" s="180">
        <f t="shared" si="210"/>
        <v>100</v>
      </c>
    </row>
    <row r="312" spans="1:12" ht="12" customHeight="1">
      <c r="A312" s="382" t="s">
        <v>119</v>
      </c>
      <c r="B312" s="382"/>
      <c r="C312" s="382"/>
      <c r="D312" s="296">
        <f t="shared" ref="D312:D315" si="230">D313</f>
        <v>0</v>
      </c>
      <c r="E312" s="297">
        <f t="shared" ref="E312:E315" si="231">E313</f>
        <v>0</v>
      </c>
      <c r="F312" s="245">
        <f t="shared" ref="F312:H315" si="232">F313</f>
        <v>670</v>
      </c>
      <c r="G312" s="127">
        <f t="shared" si="232"/>
        <v>670</v>
      </c>
      <c r="H312" s="127">
        <f t="shared" si="232"/>
        <v>670</v>
      </c>
      <c r="I312" s="182" t="e">
        <f t="shared" si="198"/>
        <v>#DIV/0!</v>
      </c>
      <c r="J312" s="182" t="e">
        <f t="shared" si="208"/>
        <v>#DIV/0!</v>
      </c>
      <c r="K312" s="182">
        <f t="shared" si="209"/>
        <v>100</v>
      </c>
      <c r="L312" s="182">
        <f t="shared" si="210"/>
        <v>100</v>
      </c>
    </row>
    <row r="313" spans="1:12" ht="12" customHeight="1">
      <c r="A313" s="389" t="s">
        <v>230</v>
      </c>
      <c r="B313" s="389"/>
      <c r="C313" s="389"/>
      <c r="D313" s="274">
        <f t="shared" si="230"/>
        <v>0</v>
      </c>
      <c r="E313" s="275">
        <f t="shared" si="231"/>
        <v>0</v>
      </c>
      <c r="F313" s="231">
        <f t="shared" si="232"/>
        <v>670</v>
      </c>
      <c r="G313" s="114">
        <f t="shared" si="232"/>
        <v>670</v>
      </c>
      <c r="H313" s="114">
        <f t="shared" si="232"/>
        <v>670</v>
      </c>
      <c r="I313" s="183" t="e">
        <f t="shared" si="198"/>
        <v>#DIV/0!</v>
      </c>
      <c r="J313" s="183" t="e">
        <f t="shared" si="208"/>
        <v>#DIV/0!</v>
      </c>
      <c r="K313" s="183">
        <f t="shared" si="209"/>
        <v>100</v>
      </c>
      <c r="L313" s="183">
        <f t="shared" si="210"/>
        <v>100</v>
      </c>
    </row>
    <row r="314" spans="1:12" ht="12" customHeight="1">
      <c r="A314" s="385" t="s">
        <v>116</v>
      </c>
      <c r="B314" s="386"/>
      <c r="C314" s="386"/>
      <c r="D314" s="276">
        <f t="shared" si="230"/>
        <v>0</v>
      </c>
      <c r="E314" s="277">
        <f t="shared" si="231"/>
        <v>0</v>
      </c>
      <c r="F314" s="232">
        <f t="shared" si="232"/>
        <v>670</v>
      </c>
      <c r="G314" s="115">
        <f t="shared" si="232"/>
        <v>670</v>
      </c>
      <c r="H314" s="115">
        <f t="shared" si="232"/>
        <v>670</v>
      </c>
      <c r="I314" s="184" t="e">
        <f t="shared" si="198"/>
        <v>#DIV/0!</v>
      </c>
      <c r="J314" s="184" t="e">
        <f t="shared" si="208"/>
        <v>#DIV/0!</v>
      </c>
      <c r="K314" s="184">
        <f t="shared" si="209"/>
        <v>100</v>
      </c>
      <c r="L314" s="184">
        <f t="shared" si="210"/>
        <v>100</v>
      </c>
    </row>
    <row r="315" spans="1:12" ht="12" customHeight="1">
      <c r="A315" s="26"/>
      <c r="B315" s="35">
        <v>3</v>
      </c>
      <c r="C315" s="36" t="s">
        <v>68</v>
      </c>
      <c r="D315" s="283">
        <f t="shared" si="230"/>
        <v>0</v>
      </c>
      <c r="E315" s="284">
        <f t="shared" si="231"/>
        <v>0</v>
      </c>
      <c r="F315" s="238">
        <f t="shared" si="232"/>
        <v>670</v>
      </c>
      <c r="G315" s="119">
        <f t="shared" si="232"/>
        <v>670</v>
      </c>
      <c r="H315" s="119">
        <f t="shared" si="232"/>
        <v>670</v>
      </c>
      <c r="I315" s="180" t="e">
        <f t="shared" si="198"/>
        <v>#DIV/0!</v>
      </c>
      <c r="J315" s="180" t="e">
        <f t="shared" si="208"/>
        <v>#DIV/0!</v>
      </c>
      <c r="K315" s="180">
        <f t="shared" si="209"/>
        <v>100</v>
      </c>
      <c r="L315" s="180">
        <f t="shared" si="210"/>
        <v>100</v>
      </c>
    </row>
    <row r="316" spans="1:12" ht="12" customHeight="1">
      <c r="A316" s="26"/>
      <c r="B316" s="35">
        <v>38</v>
      </c>
      <c r="C316" s="36" t="s">
        <v>160</v>
      </c>
      <c r="D316" s="278">
        <f t="shared" ref="D316:E316" si="233">SUM(D317:D317)</f>
        <v>0</v>
      </c>
      <c r="E316" s="279">
        <f t="shared" si="233"/>
        <v>0</v>
      </c>
      <c r="F316" s="233">
        <f>SUM(F317:F317)</f>
        <v>670</v>
      </c>
      <c r="G316" s="116">
        <f>SUM(G317:G317)</f>
        <v>670</v>
      </c>
      <c r="H316" s="116">
        <f>SUM(H317:H317)</f>
        <v>670</v>
      </c>
      <c r="I316" s="180" t="e">
        <f t="shared" si="198"/>
        <v>#DIV/0!</v>
      </c>
      <c r="J316" s="180" t="e">
        <f t="shared" si="208"/>
        <v>#DIV/0!</v>
      </c>
      <c r="K316" s="180">
        <f t="shared" si="209"/>
        <v>100</v>
      </c>
      <c r="L316" s="180">
        <f t="shared" si="210"/>
        <v>100</v>
      </c>
    </row>
    <row r="317" spans="1:12" ht="12" customHeight="1">
      <c r="A317" s="26"/>
      <c r="B317" s="37">
        <v>381</v>
      </c>
      <c r="C317" s="39" t="s">
        <v>39</v>
      </c>
      <c r="D317" s="97">
        <v>0</v>
      </c>
      <c r="E317" s="97">
        <v>0</v>
      </c>
      <c r="F317" s="239">
        <v>670</v>
      </c>
      <c r="G317" s="117">
        <f>F317</f>
        <v>670</v>
      </c>
      <c r="H317" s="117">
        <f>G317</f>
        <v>670</v>
      </c>
      <c r="I317" s="180" t="e">
        <f t="shared" si="198"/>
        <v>#DIV/0!</v>
      </c>
      <c r="J317" s="180" t="e">
        <f t="shared" si="208"/>
        <v>#DIV/0!</v>
      </c>
      <c r="K317" s="180">
        <f t="shared" si="209"/>
        <v>100</v>
      </c>
      <c r="L317" s="180">
        <f t="shared" si="210"/>
        <v>100</v>
      </c>
    </row>
    <row r="318" spans="1:12" ht="12" customHeight="1">
      <c r="A318" s="393" t="s">
        <v>234</v>
      </c>
      <c r="B318" s="393"/>
      <c r="C318" s="393"/>
      <c r="D318" s="296">
        <f t="shared" ref="D318:E318" si="234">D319</f>
        <v>0</v>
      </c>
      <c r="E318" s="297">
        <f t="shared" si="234"/>
        <v>6636.14</v>
      </c>
      <c r="F318" s="245">
        <f>F319</f>
        <v>4000</v>
      </c>
      <c r="G318" s="127">
        <f>G319</f>
        <v>4000</v>
      </c>
      <c r="H318" s="127">
        <f>H319</f>
        <v>4000</v>
      </c>
      <c r="I318" s="182" t="e">
        <f t="shared" si="198"/>
        <v>#DIV/0!</v>
      </c>
      <c r="J318" s="182">
        <f t="shared" si="208"/>
        <v>60.276003821498634</v>
      </c>
      <c r="K318" s="182">
        <f t="shared" si="209"/>
        <v>100</v>
      </c>
      <c r="L318" s="182">
        <f t="shared" si="210"/>
        <v>100</v>
      </c>
    </row>
    <row r="319" spans="1:12" ht="12" customHeight="1">
      <c r="A319" s="389" t="s">
        <v>230</v>
      </c>
      <c r="B319" s="389"/>
      <c r="C319" s="389"/>
      <c r="D319" s="274">
        <f t="shared" ref="D319:E319" si="235">D322</f>
        <v>0</v>
      </c>
      <c r="E319" s="275">
        <f t="shared" si="235"/>
        <v>6636.14</v>
      </c>
      <c r="F319" s="231">
        <f>F322</f>
        <v>4000</v>
      </c>
      <c r="G319" s="114">
        <f>G322</f>
        <v>4000</v>
      </c>
      <c r="H319" s="114">
        <f>H322</f>
        <v>4000</v>
      </c>
      <c r="I319" s="183" t="e">
        <f t="shared" si="198"/>
        <v>#DIV/0!</v>
      </c>
      <c r="J319" s="183">
        <f t="shared" si="208"/>
        <v>60.276003821498634</v>
      </c>
      <c r="K319" s="183">
        <f t="shared" si="209"/>
        <v>100</v>
      </c>
      <c r="L319" s="183">
        <f t="shared" si="210"/>
        <v>100</v>
      </c>
    </row>
    <row r="320" spans="1:12" ht="12" customHeight="1">
      <c r="A320" s="385" t="s">
        <v>116</v>
      </c>
      <c r="B320" s="386"/>
      <c r="C320" s="386"/>
      <c r="D320" s="276">
        <f t="shared" ref="D320:E320" si="236">D322</f>
        <v>0</v>
      </c>
      <c r="E320" s="277">
        <f t="shared" si="236"/>
        <v>6636.14</v>
      </c>
      <c r="F320" s="232">
        <f>F322</f>
        <v>4000</v>
      </c>
      <c r="G320" s="115">
        <f>G322</f>
        <v>4000</v>
      </c>
      <c r="H320" s="115">
        <f>H322</f>
        <v>4000</v>
      </c>
      <c r="I320" s="184" t="e">
        <f t="shared" si="198"/>
        <v>#DIV/0!</v>
      </c>
      <c r="J320" s="184">
        <f t="shared" si="208"/>
        <v>60.276003821498634</v>
      </c>
      <c r="K320" s="184">
        <f t="shared" si="209"/>
        <v>100</v>
      </c>
      <c r="L320" s="184">
        <f t="shared" si="210"/>
        <v>100</v>
      </c>
    </row>
    <row r="321" spans="1:12" ht="12" customHeight="1">
      <c r="A321" s="390" t="s">
        <v>235</v>
      </c>
      <c r="B321" s="391"/>
      <c r="C321" s="391"/>
      <c r="D321" s="276">
        <v>0</v>
      </c>
      <c r="E321" s="277">
        <v>0</v>
      </c>
      <c r="F321" s="232">
        <v>0</v>
      </c>
      <c r="G321" s="115">
        <v>0</v>
      </c>
      <c r="H321" s="115">
        <v>0</v>
      </c>
      <c r="I321" s="184" t="e">
        <f t="shared" si="198"/>
        <v>#DIV/0!</v>
      </c>
      <c r="J321" s="184" t="e">
        <f t="shared" si="208"/>
        <v>#DIV/0!</v>
      </c>
      <c r="K321" s="184" t="e">
        <f t="shared" si="209"/>
        <v>#DIV/0!</v>
      </c>
      <c r="L321" s="184" t="e">
        <f t="shared" si="210"/>
        <v>#DIV/0!</v>
      </c>
    </row>
    <row r="322" spans="1:12" ht="12" customHeight="1">
      <c r="A322" s="26"/>
      <c r="B322" s="35">
        <v>3</v>
      </c>
      <c r="C322" s="36" t="s">
        <v>68</v>
      </c>
      <c r="D322" s="283">
        <f t="shared" ref="D322:E322" si="237">D323</f>
        <v>0</v>
      </c>
      <c r="E322" s="284">
        <f t="shared" si="237"/>
        <v>6636.14</v>
      </c>
      <c r="F322" s="238">
        <f>F323</f>
        <v>4000</v>
      </c>
      <c r="G322" s="119">
        <f>G323</f>
        <v>4000</v>
      </c>
      <c r="H322" s="119">
        <f>H323</f>
        <v>4000</v>
      </c>
      <c r="I322" s="180" t="e">
        <f t="shared" si="198"/>
        <v>#DIV/0!</v>
      </c>
      <c r="J322" s="180">
        <f t="shared" si="208"/>
        <v>60.276003821498634</v>
      </c>
      <c r="K322" s="180">
        <f t="shared" si="209"/>
        <v>100</v>
      </c>
      <c r="L322" s="180">
        <f t="shared" si="210"/>
        <v>100</v>
      </c>
    </row>
    <row r="323" spans="1:12" ht="12" customHeight="1">
      <c r="A323" s="26"/>
      <c r="B323" s="35">
        <v>38</v>
      </c>
      <c r="C323" s="36" t="s">
        <v>160</v>
      </c>
      <c r="D323" s="278">
        <f t="shared" ref="D323:E323" si="238">SUM(D324:D324)</f>
        <v>0</v>
      </c>
      <c r="E323" s="279">
        <f t="shared" si="238"/>
        <v>6636.14</v>
      </c>
      <c r="F323" s="233">
        <f>SUM(F324:F324)</f>
        <v>4000</v>
      </c>
      <c r="G323" s="116">
        <f>SUM(G324:G324)</f>
        <v>4000</v>
      </c>
      <c r="H323" s="116">
        <f>SUM(H324:H324)</f>
        <v>4000</v>
      </c>
      <c r="I323" s="180" t="e">
        <f t="shared" si="198"/>
        <v>#DIV/0!</v>
      </c>
      <c r="J323" s="180">
        <f t="shared" si="208"/>
        <v>60.276003821498634</v>
      </c>
      <c r="K323" s="180">
        <f t="shared" si="209"/>
        <v>100</v>
      </c>
      <c r="L323" s="180">
        <f t="shared" si="210"/>
        <v>100</v>
      </c>
    </row>
    <row r="324" spans="1:12" ht="12" customHeight="1">
      <c r="A324" s="26"/>
      <c r="B324" s="37">
        <v>382</v>
      </c>
      <c r="C324" s="39" t="s">
        <v>40</v>
      </c>
      <c r="D324" s="97">
        <v>0</v>
      </c>
      <c r="E324" s="97">
        <v>6636.14</v>
      </c>
      <c r="F324" s="239">
        <v>4000</v>
      </c>
      <c r="G324" s="117">
        <f>F324</f>
        <v>4000</v>
      </c>
      <c r="H324" s="117">
        <f>G324</f>
        <v>4000</v>
      </c>
      <c r="I324" s="180" t="e">
        <f t="shared" si="198"/>
        <v>#DIV/0!</v>
      </c>
      <c r="J324" s="180">
        <f t="shared" si="208"/>
        <v>60.276003821498634</v>
      </c>
      <c r="K324" s="180">
        <f t="shared" si="209"/>
        <v>100</v>
      </c>
      <c r="L324" s="180">
        <f t="shared" si="210"/>
        <v>100</v>
      </c>
    </row>
    <row r="325" spans="1:12" ht="12" customHeight="1">
      <c r="A325" s="393" t="s">
        <v>233</v>
      </c>
      <c r="B325" s="393"/>
      <c r="C325" s="393"/>
      <c r="D325" s="272">
        <f t="shared" ref="D325:D327" si="239">D326</f>
        <v>0</v>
      </c>
      <c r="E325" s="273">
        <f t="shared" ref="E325:E327" si="240">E326</f>
        <v>0</v>
      </c>
      <c r="F325" s="230">
        <f t="shared" ref="F325:H327" si="241">F326</f>
        <v>670</v>
      </c>
      <c r="G325" s="113">
        <f t="shared" si="241"/>
        <v>670</v>
      </c>
      <c r="H325" s="113">
        <f t="shared" si="241"/>
        <v>670</v>
      </c>
      <c r="I325" s="182" t="e">
        <f t="shared" si="198"/>
        <v>#DIV/0!</v>
      </c>
      <c r="J325" s="182" t="e">
        <f t="shared" si="208"/>
        <v>#DIV/0!</v>
      </c>
      <c r="K325" s="182">
        <f t="shared" si="209"/>
        <v>100</v>
      </c>
      <c r="L325" s="182">
        <f t="shared" si="210"/>
        <v>100</v>
      </c>
    </row>
    <row r="326" spans="1:12" ht="12" customHeight="1">
      <c r="A326" s="389" t="s">
        <v>230</v>
      </c>
      <c r="B326" s="389"/>
      <c r="C326" s="389"/>
      <c r="D326" s="274">
        <f t="shared" si="239"/>
        <v>0</v>
      </c>
      <c r="E326" s="275">
        <f t="shared" si="240"/>
        <v>0</v>
      </c>
      <c r="F326" s="231">
        <f t="shared" si="241"/>
        <v>670</v>
      </c>
      <c r="G326" s="114">
        <f t="shared" si="241"/>
        <v>670</v>
      </c>
      <c r="H326" s="114">
        <f t="shared" si="241"/>
        <v>670</v>
      </c>
      <c r="I326" s="183" t="e">
        <f t="shared" si="198"/>
        <v>#DIV/0!</v>
      </c>
      <c r="J326" s="183" t="e">
        <f t="shared" si="208"/>
        <v>#DIV/0!</v>
      </c>
      <c r="K326" s="183">
        <f t="shared" si="209"/>
        <v>100</v>
      </c>
      <c r="L326" s="183">
        <f t="shared" si="210"/>
        <v>100</v>
      </c>
    </row>
    <row r="327" spans="1:12" ht="12" customHeight="1">
      <c r="A327" s="385" t="s">
        <v>116</v>
      </c>
      <c r="B327" s="386"/>
      <c r="C327" s="386"/>
      <c r="D327" s="276">
        <f t="shared" si="239"/>
        <v>0</v>
      </c>
      <c r="E327" s="277">
        <f t="shared" si="240"/>
        <v>0</v>
      </c>
      <c r="F327" s="232">
        <f t="shared" si="241"/>
        <v>670</v>
      </c>
      <c r="G327" s="115">
        <f t="shared" si="241"/>
        <v>670</v>
      </c>
      <c r="H327" s="115">
        <f t="shared" si="241"/>
        <v>670</v>
      </c>
      <c r="I327" s="184" t="e">
        <f t="shared" si="198"/>
        <v>#DIV/0!</v>
      </c>
      <c r="J327" s="184" t="e">
        <f t="shared" si="208"/>
        <v>#DIV/0!</v>
      </c>
      <c r="K327" s="184">
        <f t="shared" si="209"/>
        <v>100</v>
      </c>
      <c r="L327" s="184">
        <f t="shared" si="210"/>
        <v>100</v>
      </c>
    </row>
    <row r="328" spans="1:12" ht="12" customHeight="1">
      <c r="A328" s="26"/>
      <c r="B328" s="35">
        <v>3</v>
      </c>
      <c r="C328" s="36" t="s">
        <v>68</v>
      </c>
      <c r="D328" s="283">
        <f t="shared" ref="D328:E328" si="242">SUM(D329)</f>
        <v>0</v>
      </c>
      <c r="E328" s="284">
        <f t="shared" si="242"/>
        <v>0</v>
      </c>
      <c r="F328" s="238">
        <f>SUM(F329)</f>
        <v>670</v>
      </c>
      <c r="G328" s="119">
        <f>SUM(G329)</f>
        <v>670</v>
      </c>
      <c r="H328" s="119">
        <f>SUM(H329)</f>
        <v>670</v>
      </c>
      <c r="I328" s="180" t="e">
        <f t="shared" ref="I328:I391" si="243">E328/D328*100</f>
        <v>#DIV/0!</v>
      </c>
      <c r="J328" s="180" t="e">
        <f t="shared" si="208"/>
        <v>#DIV/0!</v>
      </c>
      <c r="K328" s="180">
        <f t="shared" si="209"/>
        <v>100</v>
      </c>
      <c r="L328" s="180">
        <f t="shared" si="210"/>
        <v>100</v>
      </c>
    </row>
    <row r="329" spans="1:12" ht="12" customHeight="1">
      <c r="A329" s="26"/>
      <c r="B329" s="51">
        <v>38</v>
      </c>
      <c r="C329" s="54" t="s">
        <v>94</v>
      </c>
      <c r="D329" s="278">
        <f t="shared" ref="D329:E329" si="244">SUM(D330:D330)</f>
        <v>0</v>
      </c>
      <c r="E329" s="279">
        <f t="shared" si="244"/>
        <v>0</v>
      </c>
      <c r="F329" s="233">
        <f>SUM(F330:F330)</f>
        <v>670</v>
      </c>
      <c r="G329" s="116">
        <f>SUM(G330:G330)</f>
        <v>670</v>
      </c>
      <c r="H329" s="116">
        <f>SUM(H330:H330)</f>
        <v>670</v>
      </c>
      <c r="I329" s="180" t="e">
        <f t="shared" si="243"/>
        <v>#DIV/0!</v>
      </c>
      <c r="J329" s="180" t="e">
        <f t="shared" si="208"/>
        <v>#DIV/0!</v>
      </c>
      <c r="K329" s="180">
        <f t="shared" si="209"/>
        <v>100</v>
      </c>
      <c r="L329" s="180">
        <f t="shared" si="210"/>
        <v>100</v>
      </c>
    </row>
    <row r="330" spans="1:12" ht="12" customHeight="1">
      <c r="A330" s="26"/>
      <c r="B330" s="45">
        <v>381</v>
      </c>
      <c r="C330" s="53" t="s">
        <v>39</v>
      </c>
      <c r="D330" s="97">
        <v>0</v>
      </c>
      <c r="E330" s="97">
        <v>0</v>
      </c>
      <c r="F330" s="239">
        <v>670</v>
      </c>
      <c r="G330" s="117">
        <f>F330</f>
        <v>670</v>
      </c>
      <c r="H330" s="117">
        <f>G330</f>
        <v>670</v>
      </c>
      <c r="I330" s="180" t="e">
        <f t="shared" si="243"/>
        <v>#DIV/0!</v>
      </c>
      <c r="J330" s="180" t="e">
        <f t="shared" si="208"/>
        <v>#DIV/0!</v>
      </c>
      <c r="K330" s="180">
        <f t="shared" si="209"/>
        <v>100</v>
      </c>
      <c r="L330" s="180">
        <f t="shared" si="210"/>
        <v>100</v>
      </c>
    </row>
    <row r="331" spans="1:12" ht="12" customHeight="1">
      <c r="A331" s="402" t="s">
        <v>120</v>
      </c>
      <c r="B331" s="402"/>
      <c r="C331" s="402"/>
      <c r="D331" s="307">
        <f t="shared" ref="D331:E331" si="245">D332</f>
        <v>21554.17</v>
      </c>
      <c r="E331" s="308">
        <f t="shared" si="245"/>
        <v>72997.540000000008</v>
      </c>
      <c r="F331" s="252">
        <f>F332</f>
        <v>103540</v>
      </c>
      <c r="G331" s="135">
        <f>G332</f>
        <v>103540</v>
      </c>
      <c r="H331" s="135">
        <f>H332</f>
        <v>103540</v>
      </c>
      <c r="I331" s="188">
        <f t="shared" si="243"/>
        <v>338.67015060194854</v>
      </c>
      <c r="J331" s="188">
        <f t="shared" si="208"/>
        <v>141.84039626540837</v>
      </c>
      <c r="K331" s="188">
        <f t="shared" si="209"/>
        <v>100</v>
      </c>
      <c r="L331" s="188">
        <f t="shared" si="210"/>
        <v>100</v>
      </c>
    </row>
    <row r="332" spans="1:12" ht="12" customHeight="1">
      <c r="A332" s="396" t="s">
        <v>231</v>
      </c>
      <c r="B332" s="396"/>
      <c r="C332" s="396"/>
      <c r="D332" s="270">
        <f t="shared" ref="D332:E332" si="246">SUM(D333,D341)</f>
        <v>21554.17</v>
      </c>
      <c r="E332" s="271">
        <f t="shared" si="246"/>
        <v>72997.540000000008</v>
      </c>
      <c r="F332" s="229">
        <f>SUM(F333,F341)</f>
        <v>103540</v>
      </c>
      <c r="G332" s="112">
        <f>SUM(G333,G341)</f>
        <v>103540</v>
      </c>
      <c r="H332" s="112">
        <f>SUM(H333,H341)</f>
        <v>103540</v>
      </c>
      <c r="I332" s="181">
        <f t="shared" si="243"/>
        <v>338.67015060194854</v>
      </c>
      <c r="J332" s="181">
        <f t="shared" si="208"/>
        <v>141.84039626540837</v>
      </c>
      <c r="K332" s="181">
        <f t="shared" si="209"/>
        <v>100</v>
      </c>
      <c r="L332" s="181">
        <f t="shared" si="210"/>
        <v>100</v>
      </c>
    </row>
    <row r="333" spans="1:12" ht="12" customHeight="1">
      <c r="A333" s="382" t="s">
        <v>232</v>
      </c>
      <c r="B333" s="382"/>
      <c r="C333" s="382"/>
      <c r="D333" s="296">
        <f t="shared" ref="D333:E333" si="247">D334</f>
        <v>11812.32</v>
      </c>
      <c r="E333" s="297">
        <f t="shared" si="247"/>
        <v>26544.559999999998</v>
      </c>
      <c r="F333" s="245">
        <f>F334</f>
        <v>22570</v>
      </c>
      <c r="G333" s="127">
        <f>G334</f>
        <v>22570</v>
      </c>
      <c r="H333" s="127">
        <f>H334</f>
        <v>22570</v>
      </c>
      <c r="I333" s="182">
        <f t="shared" si="243"/>
        <v>224.71927614558359</v>
      </c>
      <c r="J333" s="182">
        <f t="shared" si="208"/>
        <v>85.026837890701529</v>
      </c>
      <c r="K333" s="182">
        <f t="shared" si="209"/>
        <v>100</v>
      </c>
      <c r="L333" s="182">
        <f t="shared" si="210"/>
        <v>100</v>
      </c>
    </row>
    <row r="334" spans="1:12" ht="12" customHeight="1">
      <c r="A334" s="389" t="s">
        <v>230</v>
      </c>
      <c r="B334" s="389"/>
      <c r="C334" s="389"/>
      <c r="D334" s="274">
        <f t="shared" ref="D334:E334" si="248">D336</f>
        <v>11812.32</v>
      </c>
      <c r="E334" s="275">
        <f t="shared" si="248"/>
        <v>26544.559999999998</v>
      </c>
      <c r="F334" s="231">
        <f>F336</f>
        <v>22570</v>
      </c>
      <c r="G334" s="114">
        <f>G336</f>
        <v>22570</v>
      </c>
      <c r="H334" s="114">
        <f>H336</f>
        <v>22570</v>
      </c>
      <c r="I334" s="183">
        <f t="shared" si="243"/>
        <v>224.71927614558359</v>
      </c>
      <c r="J334" s="183">
        <f t="shared" si="208"/>
        <v>85.026837890701529</v>
      </c>
      <c r="K334" s="183">
        <f t="shared" si="209"/>
        <v>100</v>
      </c>
      <c r="L334" s="183">
        <f t="shared" si="210"/>
        <v>100</v>
      </c>
    </row>
    <row r="335" spans="1:12" ht="12" customHeight="1">
      <c r="A335" s="385" t="s">
        <v>116</v>
      </c>
      <c r="B335" s="386"/>
      <c r="C335" s="386"/>
      <c r="D335" s="276">
        <v>39999</v>
      </c>
      <c r="E335" s="277">
        <v>40000</v>
      </c>
      <c r="F335" s="232">
        <v>40001</v>
      </c>
      <c r="G335" s="115">
        <v>40001</v>
      </c>
      <c r="H335" s="115">
        <v>40001</v>
      </c>
      <c r="I335" s="184">
        <f t="shared" si="243"/>
        <v>100.00250006250155</v>
      </c>
      <c r="J335" s="184">
        <f t="shared" si="208"/>
        <v>100.0025</v>
      </c>
      <c r="K335" s="184">
        <f t="shared" si="209"/>
        <v>100</v>
      </c>
      <c r="L335" s="184">
        <f t="shared" si="210"/>
        <v>100</v>
      </c>
    </row>
    <row r="336" spans="1:12" ht="12" customHeight="1">
      <c r="A336" s="26"/>
      <c r="B336" s="35">
        <v>3</v>
      </c>
      <c r="C336" s="36" t="s">
        <v>68</v>
      </c>
      <c r="D336" s="283">
        <f t="shared" ref="D336:E336" si="249">SUM(D337,D339)</f>
        <v>11812.32</v>
      </c>
      <c r="E336" s="284">
        <f t="shared" si="249"/>
        <v>26544.559999999998</v>
      </c>
      <c r="F336" s="238">
        <f>SUM(F337,F339)</f>
        <v>22570</v>
      </c>
      <c r="G336" s="119">
        <f>SUM(G337,G339)</f>
        <v>22570</v>
      </c>
      <c r="H336" s="119">
        <f>SUM(H337,H339)</f>
        <v>22570</v>
      </c>
      <c r="I336" s="180">
        <f t="shared" si="243"/>
        <v>224.71927614558359</v>
      </c>
      <c r="J336" s="180">
        <f t="shared" si="208"/>
        <v>85.026837890701529</v>
      </c>
      <c r="K336" s="180">
        <f t="shared" si="209"/>
        <v>100</v>
      </c>
      <c r="L336" s="180">
        <f t="shared" si="210"/>
        <v>100</v>
      </c>
    </row>
    <row r="337" spans="1:12" ht="12" customHeight="1">
      <c r="A337" s="26"/>
      <c r="B337" s="35">
        <v>38</v>
      </c>
      <c r="C337" s="36" t="s">
        <v>160</v>
      </c>
      <c r="D337" s="278">
        <f t="shared" ref="D337:E337" si="250">SUM(D338:D338)</f>
        <v>11679.61</v>
      </c>
      <c r="E337" s="279">
        <f t="shared" si="250"/>
        <v>19908.419999999998</v>
      </c>
      <c r="F337" s="233">
        <f>SUM(F338:F338)</f>
        <v>19910</v>
      </c>
      <c r="G337" s="116">
        <f>SUM(G338:G338)</f>
        <v>19910</v>
      </c>
      <c r="H337" s="116">
        <f>SUM(H338:H338)</f>
        <v>19910</v>
      </c>
      <c r="I337" s="180">
        <f t="shared" si="243"/>
        <v>170.45449291543122</v>
      </c>
      <c r="J337" s="180">
        <f t="shared" si="208"/>
        <v>100.00793634050318</v>
      </c>
      <c r="K337" s="180">
        <f t="shared" si="209"/>
        <v>100</v>
      </c>
      <c r="L337" s="180">
        <f t="shared" si="210"/>
        <v>100</v>
      </c>
    </row>
    <row r="338" spans="1:12" ht="12" customHeight="1">
      <c r="A338" s="26"/>
      <c r="B338" s="37">
        <v>381</v>
      </c>
      <c r="C338" s="39" t="s">
        <v>39</v>
      </c>
      <c r="D338" s="97">
        <v>11679.61</v>
      </c>
      <c r="E338" s="97">
        <v>19908.419999999998</v>
      </c>
      <c r="F338" s="239">
        <v>19910</v>
      </c>
      <c r="G338" s="117">
        <f>F338</f>
        <v>19910</v>
      </c>
      <c r="H338" s="117">
        <f>G338</f>
        <v>19910</v>
      </c>
      <c r="I338" s="180">
        <f t="shared" si="243"/>
        <v>170.45449291543122</v>
      </c>
      <c r="J338" s="180">
        <f t="shared" si="208"/>
        <v>100.00793634050318</v>
      </c>
      <c r="K338" s="180">
        <f t="shared" si="209"/>
        <v>100</v>
      </c>
      <c r="L338" s="180">
        <f t="shared" si="210"/>
        <v>100</v>
      </c>
    </row>
    <row r="339" spans="1:12" ht="12" customHeight="1">
      <c r="A339" s="26"/>
      <c r="B339" s="35">
        <v>32</v>
      </c>
      <c r="C339" s="36" t="s">
        <v>69</v>
      </c>
      <c r="D339" s="289">
        <f t="shared" ref="D339:E339" si="251">D340</f>
        <v>132.71</v>
      </c>
      <c r="E339" s="290">
        <f t="shared" si="251"/>
        <v>6636.14</v>
      </c>
      <c r="F339" s="241">
        <f>F340</f>
        <v>2660</v>
      </c>
      <c r="G339" s="122">
        <f>G340</f>
        <v>2660</v>
      </c>
      <c r="H339" s="122">
        <f>H340</f>
        <v>2660</v>
      </c>
      <c r="I339" s="188">
        <f t="shared" si="243"/>
        <v>5000.4822545399738</v>
      </c>
      <c r="J339" s="188">
        <f t="shared" si="208"/>
        <v>40.083542541296595</v>
      </c>
      <c r="K339" s="188">
        <f t="shared" si="209"/>
        <v>100</v>
      </c>
      <c r="L339" s="188">
        <f t="shared" si="210"/>
        <v>100</v>
      </c>
    </row>
    <row r="340" spans="1:12" ht="12" customHeight="1">
      <c r="A340" s="26"/>
      <c r="B340" s="37">
        <v>322</v>
      </c>
      <c r="C340" s="39" t="s">
        <v>217</v>
      </c>
      <c r="D340" s="97">
        <v>132.71</v>
      </c>
      <c r="E340" s="97">
        <v>6636.14</v>
      </c>
      <c r="F340" s="239">
        <v>2660</v>
      </c>
      <c r="G340" s="117">
        <f>F340</f>
        <v>2660</v>
      </c>
      <c r="H340" s="117">
        <f>G340</f>
        <v>2660</v>
      </c>
      <c r="I340" s="180">
        <f t="shared" si="243"/>
        <v>5000.4822545399738</v>
      </c>
      <c r="J340" s="180">
        <f t="shared" si="208"/>
        <v>40.083542541296595</v>
      </c>
      <c r="K340" s="180">
        <f t="shared" si="209"/>
        <v>100</v>
      </c>
      <c r="L340" s="180">
        <f t="shared" si="210"/>
        <v>100</v>
      </c>
    </row>
    <row r="341" spans="1:12" ht="12" customHeight="1">
      <c r="A341" s="393" t="s">
        <v>229</v>
      </c>
      <c r="B341" s="393"/>
      <c r="C341" s="393"/>
      <c r="D341" s="296">
        <f t="shared" ref="D341:E341" si="252">D342</f>
        <v>9741.85</v>
      </c>
      <c r="E341" s="297">
        <f t="shared" si="252"/>
        <v>46452.98</v>
      </c>
      <c r="F341" s="245">
        <f>F342</f>
        <v>80970</v>
      </c>
      <c r="G341" s="127">
        <f>G342</f>
        <v>80970</v>
      </c>
      <c r="H341" s="127">
        <f>H342</f>
        <v>80970</v>
      </c>
      <c r="I341" s="182">
        <f t="shared" si="243"/>
        <v>476.83940935243305</v>
      </c>
      <c r="J341" s="182">
        <f t="shared" si="208"/>
        <v>174.30528676524088</v>
      </c>
      <c r="K341" s="182">
        <f t="shared" si="209"/>
        <v>100</v>
      </c>
      <c r="L341" s="182">
        <f t="shared" si="210"/>
        <v>100</v>
      </c>
    </row>
    <row r="342" spans="1:12" ht="12" customHeight="1">
      <c r="A342" s="389" t="s">
        <v>230</v>
      </c>
      <c r="B342" s="389"/>
      <c r="C342" s="389"/>
      <c r="D342" s="274">
        <f t="shared" ref="D342:E342" si="253">D345</f>
        <v>9741.85</v>
      </c>
      <c r="E342" s="275">
        <f t="shared" si="253"/>
        <v>46452.98</v>
      </c>
      <c r="F342" s="231">
        <f>F345</f>
        <v>80970</v>
      </c>
      <c r="G342" s="114">
        <f>G345</f>
        <v>80970</v>
      </c>
      <c r="H342" s="114">
        <f>H345</f>
        <v>80970</v>
      </c>
      <c r="I342" s="183">
        <f t="shared" si="243"/>
        <v>476.83940935243305</v>
      </c>
      <c r="J342" s="183">
        <f t="shared" si="208"/>
        <v>174.30528676524088</v>
      </c>
      <c r="K342" s="183">
        <f t="shared" si="209"/>
        <v>100</v>
      </c>
      <c r="L342" s="183">
        <f t="shared" si="210"/>
        <v>100</v>
      </c>
    </row>
    <row r="343" spans="1:12" ht="12" customHeight="1">
      <c r="A343" s="385" t="s">
        <v>116</v>
      </c>
      <c r="B343" s="386"/>
      <c r="C343" s="386"/>
      <c r="D343" s="276">
        <f t="shared" ref="D343:E343" si="254">SUM(D341-D344)</f>
        <v>0</v>
      </c>
      <c r="E343" s="277">
        <f t="shared" si="254"/>
        <v>0</v>
      </c>
      <c r="F343" s="232">
        <f>SUM(F341-F344)</f>
        <v>970</v>
      </c>
      <c r="G343" s="115">
        <f>SUM(G341-G344)</f>
        <v>970</v>
      </c>
      <c r="H343" s="115">
        <f>SUM(H341-H344)</f>
        <v>970</v>
      </c>
      <c r="I343" s="184" t="e">
        <f t="shared" si="243"/>
        <v>#DIV/0!</v>
      </c>
      <c r="J343" s="184" t="e">
        <f t="shared" ref="J343:J406" si="255">F343/E343*100</f>
        <v>#DIV/0!</v>
      </c>
      <c r="K343" s="184">
        <f t="shared" ref="K343:K406" si="256">G343/F343*100</f>
        <v>100</v>
      </c>
      <c r="L343" s="184">
        <f t="shared" ref="L343:L406" si="257">H343/G343*100</f>
        <v>100</v>
      </c>
    </row>
    <row r="344" spans="1:12" ht="12" customHeight="1">
      <c r="A344" s="394" t="s">
        <v>81</v>
      </c>
      <c r="B344" s="394"/>
      <c r="C344" s="394"/>
      <c r="D344" s="276">
        <v>9741.85</v>
      </c>
      <c r="E344" s="277">
        <v>46452.98</v>
      </c>
      <c r="F344" s="232">
        <v>80000</v>
      </c>
      <c r="G344" s="115">
        <v>80000</v>
      </c>
      <c r="H344" s="115">
        <v>80000</v>
      </c>
      <c r="I344" s="184">
        <f t="shared" si="243"/>
        <v>476.83940935243305</v>
      </c>
      <c r="J344" s="184">
        <f t="shared" si="255"/>
        <v>172.21715377571039</v>
      </c>
      <c r="K344" s="184">
        <f t="shared" si="256"/>
        <v>100</v>
      </c>
      <c r="L344" s="184">
        <f t="shared" si="257"/>
        <v>100</v>
      </c>
    </row>
    <row r="345" spans="1:12" ht="12" customHeight="1">
      <c r="A345" s="26"/>
      <c r="B345" s="35">
        <v>4</v>
      </c>
      <c r="C345" s="36" t="s">
        <v>105</v>
      </c>
      <c r="D345" s="283">
        <f t="shared" ref="D345:E345" si="258">D346</f>
        <v>9741.85</v>
      </c>
      <c r="E345" s="284">
        <f t="shared" si="258"/>
        <v>46452.98</v>
      </c>
      <c r="F345" s="238">
        <f>F346</f>
        <v>80970</v>
      </c>
      <c r="G345" s="119">
        <f>G346</f>
        <v>80970</v>
      </c>
      <c r="H345" s="119">
        <f>H346</f>
        <v>80970</v>
      </c>
      <c r="I345" s="180">
        <f t="shared" si="243"/>
        <v>476.83940935243305</v>
      </c>
      <c r="J345" s="180">
        <f t="shared" si="255"/>
        <v>174.30528676524088</v>
      </c>
      <c r="K345" s="180">
        <f t="shared" si="256"/>
        <v>100</v>
      </c>
      <c r="L345" s="180">
        <f t="shared" si="257"/>
        <v>100</v>
      </c>
    </row>
    <row r="346" spans="1:12" ht="12" customHeight="1">
      <c r="A346" s="26"/>
      <c r="B346" s="35">
        <v>45</v>
      </c>
      <c r="C346" s="36" t="s">
        <v>106</v>
      </c>
      <c r="D346" s="278">
        <f t="shared" ref="D346:E346" si="259">SUM(D347:D347)</f>
        <v>9741.85</v>
      </c>
      <c r="E346" s="279">
        <f t="shared" si="259"/>
        <v>46452.98</v>
      </c>
      <c r="F346" s="233">
        <f>SUM(F347:F347)</f>
        <v>80970</v>
      </c>
      <c r="G346" s="116">
        <f>SUM(G347:G347)</f>
        <v>80970</v>
      </c>
      <c r="H346" s="116">
        <f>SUM(H347:H347)</f>
        <v>80970</v>
      </c>
      <c r="I346" s="180">
        <f t="shared" si="243"/>
        <v>476.83940935243305</v>
      </c>
      <c r="J346" s="180">
        <f t="shared" si="255"/>
        <v>174.30528676524088</v>
      </c>
      <c r="K346" s="180">
        <f t="shared" si="256"/>
        <v>100</v>
      </c>
      <c r="L346" s="180">
        <f t="shared" si="257"/>
        <v>100</v>
      </c>
    </row>
    <row r="347" spans="1:12" ht="12" customHeight="1">
      <c r="A347" s="26"/>
      <c r="B347" s="37">
        <v>451</v>
      </c>
      <c r="C347" s="39" t="s">
        <v>46</v>
      </c>
      <c r="D347" s="97">
        <v>9741.85</v>
      </c>
      <c r="E347" s="97">
        <v>46452.98</v>
      </c>
      <c r="F347" s="239">
        <v>80970</v>
      </c>
      <c r="G347" s="117">
        <f>F347</f>
        <v>80970</v>
      </c>
      <c r="H347" s="117">
        <f>G347</f>
        <v>80970</v>
      </c>
      <c r="I347" s="180">
        <f t="shared" si="243"/>
        <v>476.83940935243305</v>
      </c>
      <c r="J347" s="180">
        <f t="shared" si="255"/>
        <v>174.30528676524088</v>
      </c>
      <c r="K347" s="180">
        <f t="shared" si="256"/>
        <v>100</v>
      </c>
      <c r="L347" s="180">
        <f t="shared" si="257"/>
        <v>100</v>
      </c>
    </row>
    <row r="348" spans="1:12" ht="12" customHeight="1">
      <c r="A348" s="402" t="s">
        <v>121</v>
      </c>
      <c r="B348" s="402"/>
      <c r="C348" s="402"/>
      <c r="D348" s="299">
        <f t="shared" ref="D348:E348" si="260">D349</f>
        <v>37086.29</v>
      </c>
      <c r="E348" s="284">
        <f t="shared" si="260"/>
        <v>42471.299999999996</v>
      </c>
      <c r="F348" s="247">
        <f>F349</f>
        <v>113920</v>
      </c>
      <c r="G348" s="129">
        <f>G349</f>
        <v>113920</v>
      </c>
      <c r="H348" s="129">
        <f>H349</f>
        <v>113920</v>
      </c>
      <c r="I348" s="180">
        <f t="shared" si="243"/>
        <v>114.52021757905683</v>
      </c>
      <c r="J348" s="180">
        <f t="shared" si="255"/>
        <v>268.22819174360097</v>
      </c>
      <c r="K348" s="180">
        <f t="shared" si="256"/>
        <v>100</v>
      </c>
      <c r="L348" s="180">
        <f t="shared" si="257"/>
        <v>100</v>
      </c>
    </row>
    <row r="349" spans="1:12" ht="12" customHeight="1">
      <c r="A349" s="396" t="s">
        <v>226</v>
      </c>
      <c r="B349" s="396"/>
      <c r="C349" s="396"/>
      <c r="D349" s="270">
        <f t="shared" ref="D349:E349" si="261">SUM(D350,D359,D365,D378,D384+D371)</f>
        <v>37086.29</v>
      </c>
      <c r="E349" s="271">
        <f t="shared" si="261"/>
        <v>42471.299999999996</v>
      </c>
      <c r="F349" s="229">
        <f>SUM(F350,F359,F365,F378,F384,F371,F393)</f>
        <v>113920</v>
      </c>
      <c r="G349" s="112">
        <f>SUM(G350,G359,G365,G378,G384,G371,G393)</f>
        <v>113920</v>
      </c>
      <c r="H349" s="112">
        <f>SUM(H350,H359,H365,H378,H384,H371,H393)</f>
        <v>113920</v>
      </c>
      <c r="I349" s="181">
        <f t="shared" si="243"/>
        <v>114.52021757905683</v>
      </c>
      <c r="J349" s="181">
        <f t="shared" si="255"/>
        <v>268.22819174360097</v>
      </c>
      <c r="K349" s="181">
        <f t="shared" si="256"/>
        <v>100</v>
      </c>
      <c r="L349" s="181">
        <f t="shared" si="257"/>
        <v>100</v>
      </c>
    </row>
    <row r="350" spans="1:12" ht="12" customHeight="1">
      <c r="A350" s="382" t="s">
        <v>227</v>
      </c>
      <c r="B350" s="382"/>
      <c r="C350" s="382"/>
      <c r="D350" s="296">
        <f t="shared" ref="D350:E350" si="262">D351</f>
        <v>23110.829999999998</v>
      </c>
      <c r="E350" s="297">
        <f t="shared" si="262"/>
        <v>19244.810000000001</v>
      </c>
      <c r="F350" s="245">
        <f>F351</f>
        <v>22760</v>
      </c>
      <c r="G350" s="127">
        <f>G351</f>
        <v>22760</v>
      </c>
      <c r="H350" s="127">
        <f>H351</f>
        <v>22760</v>
      </c>
      <c r="I350" s="182">
        <f t="shared" si="243"/>
        <v>83.271825373645186</v>
      </c>
      <c r="J350" s="182">
        <f t="shared" si="255"/>
        <v>118.26565188224774</v>
      </c>
      <c r="K350" s="182">
        <f t="shared" si="256"/>
        <v>100</v>
      </c>
      <c r="L350" s="182">
        <f t="shared" si="257"/>
        <v>100</v>
      </c>
    </row>
    <row r="351" spans="1:12" ht="12" customHeight="1">
      <c r="A351" s="389" t="s">
        <v>216</v>
      </c>
      <c r="B351" s="389"/>
      <c r="C351" s="389"/>
      <c r="D351" s="274">
        <f t="shared" ref="D351:E351" si="263">D353</f>
        <v>23110.829999999998</v>
      </c>
      <c r="E351" s="275">
        <f t="shared" si="263"/>
        <v>19244.810000000001</v>
      </c>
      <c r="F351" s="231">
        <f>F353</f>
        <v>22760</v>
      </c>
      <c r="G351" s="114">
        <f>G353</f>
        <v>22760</v>
      </c>
      <c r="H351" s="114">
        <f>H353</f>
        <v>22760</v>
      </c>
      <c r="I351" s="183">
        <f t="shared" si="243"/>
        <v>83.271825373645186</v>
      </c>
      <c r="J351" s="183">
        <f t="shared" si="255"/>
        <v>118.26565188224774</v>
      </c>
      <c r="K351" s="183">
        <f t="shared" si="256"/>
        <v>100</v>
      </c>
      <c r="L351" s="183">
        <f t="shared" si="257"/>
        <v>100</v>
      </c>
    </row>
    <row r="352" spans="1:12" ht="12" customHeight="1">
      <c r="A352" s="399" t="s">
        <v>228</v>
      </c>
      <c r="B352" s="399"/>
      <c r="C352" s="399"/>
      <c r="D352" s="276">
        <f t="shared" ref="D352:E352" si="264">D353</f>
        <v>23110.829999999998</v>
      </c>
      <c r="E352" s="277">
        <f t="shared" si="264"/>
        <v>19244.810000000001</v>
      </c>
      <c r="F352" s="232">
        <f>F353</f>
        <v>22760</v>
      </c>
      <c r="G352" s="115">
        <f>G353</f>
        <v>22760</v>
      </c>
      <c r="H352" s="115">
        <f>H353</f>
        <v>22760</v>
      </c>
      <c r="I352" s="184">
        <f t="shared" si="243"/>
        <v>83.271825373645186</v>
      </c>
      <c r="J352" s="184">
        <f t="shared" si="255"/>
        <v>118.26565188224774</v>
      </c>
      <c r="K352" s="184">
        <f t="shared" si="256"/>
        <v>100</v>
      </c>
      <c r="L352" s="184">
        <f t="shared" si="257"/>
        <v>100</v>
      </c>
    </row>
    <row r="353" spans="1:12" ht="12" customHeight="1">
      <c r="A353" s="26"/>
      <c r="B353" s="35">
        <v>3</v>
      </c>
      <c r="C353" s="36" t="s">
        <v>68</v>
      </c>
      <c r="D353" s="283">
        <f>SUM(D354,D358)</f>
        <v>23110.829999999998</v>
      </c>
      <c r="E353" s="284">
        <f t="shared" ref="E353" si="265">SUM(E354,E356)</f>
        <v>19244.810000000001</v>
      </c>
      <c r="F353" s="238">
        <f>SUM(F354,F356)</f>
        <v>22760</v>
      </c>
      <c r="G353" s="119">
        <f>SUM(G354,G356)</f>
        <v>22760</v>
      </c>
      <c r="H353" s="119">
        <f>SUM(H354,H356)</f>
        <v>22760</v>
      </c>
      <c r="I353" s="180">
        <f t="shared" si="243"/>
        <v>83.271825373645186</v>
      </c>
      <c r="J353" s="180">
        <f t="shared" si="255"/>
        <v>118.26565188224774</v>
      </c>
      <c r="K353" s="180">
        <f t="shared" si="256"/>
        <v>100</v>
      </c>
      <c r="L353" s="180">
        <f t="shared" si="257"/>
        <v>100</v>
      </c>
    </row>
    <row r="354" spans="1:12" ht="12" customHeight="1">
      <c r="A354" s="26"/>
      <c r="B354" s="35">
        <v>38</v>
      </c>
      <c r="C354" s="36" t="s">
        <v>160</v>
      </c>
      <c r="D354" s="278">
        <f t="shared" ref="D354:E354" si="266">SUM(D355)</f>
        <v>17848.37</v>
      </c>
      <c r="E354" s="279">
        <f t="shared" si="266"/>
        <v>13272.28</v>
      </c>
      <c r="F354" s="233">
        <f>SUM(F355)</f>
        <v>15930</v>
      </c>
      <c r="G354" s="116">
        <f>SUM(G355)</f>
        <v>15930</v>
      </c>
      <c r="H354" s="116">
        <f>SUM(H355)</f>
        <v>15930</v>
      </c>
      <c r="I354" s="180">
        <f t="shared" si="243"/>
        <v>74.361300219571874</v>
      </c>
      <c r="J354" s="180">
        <f t="shared" si="255"/>
        <v>120.02459260955915</v>
      </c>
      <c r="K354" s="180">
        <f t="shared" si="256"/>
        <v>100</v>
      </c>
      <c r="L354" s="180">
        <f t="shared" si="257"/>
        <v>100</v>
      </c>
    </row>
    <row r="355" spans="1:12" ht="12" customHeight="1">
      <c r="A355" s="26"/>
      <c r="B355" s="37">
        <v>381</v>
      </c>
      <c r="C355" s="39" t="s">
        <v>39</v>
      </c>
      <c r="D355" s="97">
        <v>17848.37</v>
      </c>
      <c r="E355" s="97">
        <v>13272.28</v>
      </c>
      <c r="F355" s="239">
        <v>15930</v>
      </c>
      <c r="G355" s="117">
        <f>F355</f>
        <v>15930</v>
      </c>
      <c r="H355" s="117">
        <f>G355</f>
        <v>15930</v>
      </c>
      <c r="I355" s="180">
        <f t="shared" si="243"/>
        <v>74.361300219571874</v>
      </c>
      <c r="J355" s="180">
        <f t="shared" si="255"/>
        <v>120.02459260955915</v>
      </c>
      <c r="K355" s="180">
        <f t="shared" si="256"/>
        <v>100</v>
      </c>
      <c r="L355" s="180">
        <f t="shared" si="257"/>
        <v>100</v>
      </c>
    </row>
    <row r="356" spans="1:12" ht="12" customHeight="1">
      <c r="A356" s="26"/>
      <c r="B356" s="35">
        <v>32</v>
      </c>
      <c r="C356" s="36" t="s">
        <v>69</v>
      </c>
      <c r="D356" s="289">
        <f>SUM(D357:D358)</f>
        <v>5266.41</v>
      </c>
      <c r="E356" s="289">
        <f t="shared" ref="E356:H356" si="267">SUM(E357:E358)</f>
        <v>5972.53</v>
      </c>
      <c r="F356" s="253">
        <f t="shared" si="267"/>
        <v>6830</v>
      </c>
      <c r="G356" s="314">
        <f t="shared" si="267"/>
        <v>6830</v>
      </c>
      <c r="H356" s="314">
        <f t="shared" si="267"/>
        <v>6830</v>
      </c>
      <c r="I356" s="188">
        <f t="shared" si="243"/>
        <v>113.40799519976605</v>
      </c>
      <c r="J356" s="188">
        <f t="shared" si="255"/>
        <v>114.35689732826792</v>
      </c>
      <c r="K356" s="188">
        <f t="shared" si="256"/>
        <v>100</v>
      </c>
      <c r="L356" s="188">
        <f t="shared" si="257"/>
        <v>100</v>
      </c>
    </row>
    <row r="357" spans="1:12" ht="12" customHeight="1">
      <c r="A357" s="26"/>
      <c r="B357" s="37">
        <v>322</v>
      </c>
      <c r="C357" s="39" t="s">
        <v>217</v>
      </c>
      <c r="D357" s="97">
        <v>3.95</v>
      </c>
      <c r="E357" s="97">
        <v>5972.53</v>
      </c>
      <c r="F357" s="239">
        <v>1330</v>
      </c>
      <c r="G357" s="117">
        <f>F357</f>
        <v>1330</v>
      </c>
      <c r="H357" s="117">
        <f>G357</f>
        <v>1330</v>
      </c>
      <c r="I357" s="180">
        <f t="shared" si="243"/>
        <v>151203.29113924049</v>
      </c>
      <c r="J357" s="180">
        <f t="shared" si="255"/>
        <v>22.268619831126841</v>
      </c>
      <c r="K357" s="180">
        <f t="shared" si="256"/>
        <v>100</v>
      </c>
      <c r="L357" s="180">
        <f t="shared" si="257"/>
        <v>100</v>
      </c>
    </row>
    <row r="358" spans="1:12" ht="12" customHeight="1">
      <c r="A358" s="26"/>
      <c r="B358" s="37">
        <v>323</v>
      </c>
      <c r="C358" s="40" t="s">
        <v>70</v>
      </c>
      <c r="D358" s="147">
        <v>5262.46</v>
      </c>
      <c r="E358" s="148">
        <v>0</v>
      </c>
      <c r="F358" s="254">
        <v>5500</v>
      </c>
      <c r="G358" s="149">
        <v>5500</v>
      </c>
      <c r="H358" s="149">
        <v>5500</v>
      </c>
      <c r="I358" s="180">
        <f t="shared" si="243"/>
        <v>0</v>
      </c>
      <c r="J358" s="180" t="e">
        <f t="shared" si="255"/>
        <v>#DIV/0!</v>
      </c>
      <c r="K358" s="180">
        <f t="shared" si="256"/>
        <v>100</v>
      </c>
      <c r="L358" s="180">
        <f t="shared" si="257"/>
        <v>100</v>
      </c>
    </row>
    <row r="359" spans="1:12" ht="12" customHeight="1">
      <c r="A359" s="382" t="s">
        <v>225</v>
      </c>
      <c r="B359" s="382"/>
      <c r="C359" s="382"/>
      <c r="D359" s="296">
        <f t="shared" ref="D359:D362" si="268">D360</f>
        <v>12608.67</v>
      </c>
      <c r="E359" s="297">
        <f t="shared" ref="E359:E362" si="269">E360</f>
        <v>19908.419999999998</v>
      </c>
      <c r="F359" s="245">
        <f t="shared" ref="F359:H362" si="270">F360</f>
        <v>13000</v>
      </c>
      <c r="G359" s="127">
        <f t="shared" si="270"/>
        <v>13000</v>
      </c>
      <c r="H359" s="127">
        <f t="shared" si="270"/>
        <v>13000</v>
      </c>
      <c r="I359" s="182">
        <f t="shared" si="243"/>
        <v>157.89468675125923</v>
      </c>
      <c r="J359" s="182">
        <f t="shared" si="255"/>
        <v>65.299004139956878</v>
      </c>
      <c r="K359" s="182">
        <f t="shared" si="256"/>
        <v>100</v>
      </c>
      <c r="L359" s="182">
        <f t="shared" si="257"/>
        <v>100</v>
      </c>
    </row>
    <row r="360" spans="1:12" ht="12" customHeight="1">
      <c r="A360" s="389" t="s">
        <v>216</v>
      </c>
      <c r="B360" s="389"/>
      <c r="C360" s="389"/>
      <c r="D360" s="274">
        <f t="shared" si="268"/>
        <v>12608.67</v>
      </c>
      <c r="E360" s="275">
        <f t="shared" si="269"/>
        <v>19908.419999999998</v>
      </c>
      <c r="F360" s="231">
        <f t="shared" si="270"/>
        <v>13000</v>
      </c>
      <c r="G360" s="114">
        <f t="shared" si="270"/>
        <v>13000</v>
      </c>
      <c r="H360" s="114">
        <f t="shared" si="270"/>
        <v>13000</v>
      </c>
      <c r="I360" s="183">
        <f t="shared" si="243"/>
        <v>157.89468675125923</v>
      </c>
      <c r="J360" s="183">
        <f t="shared" si="255"/>
        <v>65.299004139956878</v>
      </c>
      <c r="K360" s="183">
        <f t="shared" si="256"/>
        <v>100</v>
      </c>
      <c r="L360" s="183">
        <f t="shared" si="257"/>
        <v>100</v>
      </c>
    </row>
    <row r="361" spans="1:12" ht="12" customHeight="1">
      <c r="A361" s="399" t="s">
        <v>122</v>
      </c>
      <c r="B361" s="399"/>
      <c r="C361" s="399"/>
      <c r="D361" s="276">
        <f t="shared" si="268"/>
        <v>12608.67</v>
      </c>
      <c r="E361" s="277">
        <f t="shared" si="269"/>
        <v>19908.419999999998</v>
      </c>
      <c r="F361" s="232">
        <f t="shared" si="270"/>
        <v>13000</v>
      </c>
      <c r="G361" s="115">
        <f t="shared" si="270"/>
        <v>13000</v>
      </c>
      <c r="H361" s="115">
        <f t="shared" si="270"/>
        <v>13000</v>
      </c>
      <c r="I361" s="184">
        <f t="shared" si="243"/>
        <v>157.89468675125923</v>
      </c>
      <c r="J361" s="184">
        <f t="shared" si="255"/>
        <v>65.299004139956878</v>
      </c>
      <c r="K361" s="184">
        <f t="shared" si="256"/>
        <v>100</v>
      </c>
      <c r="L361" s="184">
        <f t="shared" si="257"/>
        <v>100</v>
      </c>
    </row>
    <row r="362" spans="1:12" ht="12" customHeight="1">
      <c r="A362" s="26"/>
      <c r="B362" s="35">
        <v>3</v>
      </c>
      <c r="C362" s="36" t="s">
        <v>68</v>
      </c>
      <c r="D362" s="283">
        <f t="shared" si="268"/>
        <v>12608.67</v>
      </c>
      <c r="E362" s="284">
        <f t="shared" si="269"/>
        <v>19908.419999999998</v>
      </c>
      <c r="F362" s="238">
        <f t="shared" si="270"/>
        <v>13000</v>
      </c>
      <c r="G362" s="119">
        <f t="shared" si="270"/>
        <v>13000</v>
      </c>
      <c r="H362" s="119">
        <f t="shared" si="270"/>
        <v>13000</v>
      </c>
      <c r="I362" s="180">
        <f t="shared" si="243"/>
        <v>157.89468675125923</v>
      </c>
      <c r="J362" s="180">
        <f t="shared" si="255"/>
        <v>65.299004139956878</v>
      </c>
      <c r="K362" s="180">
        <f t="shared" si="256"/>
        <v>100</v>
      </c>
      <c r="L362" s="180">
        <f t="shared" si="257"/>
        <v>100</v>
      </c>
    </row>
    <row r="363" spans="1:12" ht="12" customHeight="1">
      <c r="A363" s="26"/>
      <c r="B363" s="35">
        <v>38</v>
      </c>
      <c r="C363" s="36" t="s">
        <v>160</v>
      </c>
      <c r="D363" s="278">
        <f t="shared" ref="D363:E363" si="271">SUM(D364:D364)</f>
        <v>12608.67</v>
      </c>
      <c r="E363" s="279">
        <f t="shared" si="271"/>
        <v>19908.419999999998</v>
      </c>
      <c r="F363" s="233">
        <f>SUM(F364:F364)</f>
        <v>13000</v>
      </c>
      <c r="G363" s="116">
        <f>SUM(G364:G364)</f>
        <v>13000</v>
      </c>
      <c r="H363" s="116">
        <f>SUM(H364:H364)</f>
        <v>13000</v>
      </c>
      <c r="I363" s="180">
        <f t="shared" si="243"/>
        <v>157.89468675125923</v>
      </c>
      <c r="J363" s="180">
        <f t="shared" si="255"/>
        <v>65.299004139956878</v>
      </c>
      <c r="K363" s="180">
        <f t="shared" si="256"/>
        <v>100</v>
      </c>
      <c r="L363" s="180">
        <f t="shared" si="257"/>
        <v>100</v>
      </c>
    </row>
    <row r="364" spans="1:12" ht="12" customHeight="1">
      <c r="A364" s="26"/>
      <c r="B364" s="37">
        <v>382</v>
      </c>
      <c r="C364" s="39" t="s">
        <v>40</v>
      </c>
      <c r="D364" s="97">
        <v>12608.67</v>
      </c>
      <c r="E364" s="97">
        <v>19908.419999999998</v>
      </c>
      <c r="F364" s="239">
        <v>13000</v>
      </c>
      <c r="G364" s="117">
        <v>13000</v>
      </c>
      <c r="H364" s="117">
        <f>G364</f>
        <v>13000</v>
      </c>
      <c r="I364" s="180">
        <f t="shared" si="243"/>
        <v>157.89468675125923</v>
      </c>
      <c r="J364" s="180">
        <f t="shared" si="255"/>
        <v>65.299004139956878</v>
      </c>
      <c r="K364" s="180">
        <f t="shared" si="256"/>
        <v>100</v>
      </c>
      <c r="L364" s="180">
        <f t="shared" si="257"/>
        <v>100</v>
      </c>
    </row>
    <row r="365" spans="1:12" ht="12" customHeight="1">
      <c r="A365" s="393" t="s">
        <v>224</v>
      </c>
      <c r="B365" s="393"/>
      <c r="C365" s="393"/>
      <c r="D365" s="296">
        <f t="shared" ref="D365:D368" si="272">D366</f>
        <v>0</v>
      </c>
      <c r="E365" s="297">
        <f t="shared" ref="E365:E368" si="273">E366</f>
        <v>0</v>
      </c>
      <c r="F365" s="245">
        <f t="shared" ref="F365:H368" si="274">F366</f>
        <v>0</v>
      </c>
      <c r="G365" s="127">
        <f t="shared" si="274"/>
        <v>0</v>
      </c>
      <c r="H365" s="127">
        <f t="shared" si="274"/>
        <v>0</v>
      </c>
      <c r="I365" s="182" t="e">
        <f t="shared" si="243"/>
        <v>#DIV/0!</v>
      </c>
      <c r="J365" s="182" t="e">
        <f t="shared" si="255"/>
        <v>#DIV/0!</v>
      </c>
      <c r="K365" s="182" t="e">
        <f t="shared" si="256"/>
        <v>#DIV/0!</v>
      </c>
      <c r="L365" s="182" t="e">
        <f t="shared" si="257"/>
        <v>#DIV/0!</v>
      </c>
    </row>
    <row r="366" spans="1:12" ht="12" customHeight="1">
      <c r="A366" s="389" t="s">
        <v>216</v>
      </c>
      <c r="B366" s="389"/>
      <c r="C366" s="389"/>
      <c r="D366" s="274">
        <f t="shared" si="272"/>
        <v>0</v>
      </c>
      <c r="E366" s="275">
        <f t="shared" si="273"/>
        <v>0</v>
      </c>
      <c r="F366" s="231">
        <f t="shared" si="274"/>
        <v>0</v>
      </c>
      <c r="G366" s="114">
        <f t="shared" si="274"/>
        <v>0</v>
      </c>
      <c r="H366" s="114">
        <f t="shared" si="274"/>
        <v>0</v>
      </c>
      <c r="I366" s="183" t="e">
        <f t="shared" si="243"/>
        <v>#DIV/0!</v>
      </c>
      <c r="J366" s="183" t="e">
        <f t="shared" si="255"/>
        <v>#DIV/0!</v>
      </c>
      <c r="K366" s="183" t="e">
        <f t="shared" si="256"/>
        <v>#DIV/0!</v>
      </c>
      <c r="L366" s="183" t="e">
        <f t="shared" si="257"/>
        <v>#DIV/0!</v>
      </c>
    </row>
    <row r="367" spans="1:12" ht="12" customHeight="1">
      <c r="A367" s="399" t="s">
        <v>81</v>
      </c>
      <c r="B367" s="399"/>
      <c r="C367" s="399"/>
      <c r="D367" s="276">
        <f t="shared" si="272"/>
        <v>0</v>
      </c>
      <c r="E367" s="277">
        <f t="shared" si="273"/>
        <v>0</v>
      </c>
      <c r="F367" s="232">
        <f t="shared" si="274"/>
        <v>0</v>
      </c>
      <c r="G367" s="115">
        <f t="shared" si="274"/>
        <v>0</v>
      </c>
      <c r="H367" s="115">
        <f t="shared" si="274"/>
        <v>0</v>
      </c>
      <c r="I367" s="184" t="e">
        <f t="shared" si="243"/>
        <v>#DIV/0!</v>
      </c>
      <c r="J367" s="184" t="e">
        <f t="shared" si="255"/>
        <v>#DIV/0!</v>
      </c>
      <c r="K367" s="184" t="e">
        <f t="shared" si="256"/>
        <v>#DIV/0!</v>
      </c>
      <c r="L367" s="184" t="e">
        <f t="shared" si="257"/>
        <v>#DIV/0!</v>
      </c>
    </row>
    <row r="368" spans="1:12" ht="12" customHeight="1">
      <c r="A368" s="26"/>
      <c r="B368" s="35">
        <v>4</v>
      </c>
      <c r="C368" s="36" t="s">
        <v>105</v>
      </c>
      <c r="D368" s="283">
        <f t="shared" si="272"/>
        <v>0</v>
      </c>
      <c r="E368" s="284">
        <f t="shared" si="273"/>
        <v>0</v>
      </c>
      <c r="F368" s="238">
        <f t="shared" si="274"/>
        <v>0</v>
      </c>
      <c r="G368" s="119">
        <f t="shared" si="274"/>
        <v>0</v>
      </c>
      <c r="H368" s="119">
        <f t="shared" si="274"/>
        <v>0</v>
      </c>
      <c r="I368" s="180" t="e">
        <f t="shared" si="243"/>
        <v>#DIV/0!</v>
      </c>
      <c r="J368" s="180" t="e">
        <f t="shared" si="255"/>
        <v>#DIV/0!</v>
      </c>
      <c r="K368" s="180" t="e">
        <f t="shared" si="256"/>
        <v>#DIV/0!</v>
      </c>
      <c r="L368" s="180" t="e">
        <f t="shared" si="257"/>
        <v>#DIV/0!</v>
      </c>
    </row>
    <row r="369" spans="1:12" ht="12" customHeight="1">
      <c r="A369" s="26"/>
      <c r="B369" s="35">
        <v>42</v>
      </c>
      <c r="C369" s="36" t="s">
        <v>222</v>
      </c>
      <c r="D369" s="278">
        <f t="shared" ref="D369:E369" si="275">SUM(D370:D370)</f>
        <v>0</v>
      </c>
      <c r="E369" s="279">
        <f t="shared" si="275"/>
        <v>0</v>
      </c>
      <c r="F369" s="233">
        <f>SUM(F370:F370)</f>
        <v>0</v>
      </c>
      <c r="G369" s="116">
        <f>SUM(G370:G370)</f>
        <v>0</v>
      </c>
      <c r="H369" s="116">
        <f>SUM(H370:H370)</f>
        <v>0</v>
      </c>
      <c r="I369" s="180" t="e">
        <f t="shared" si="243"/>
        <v>#DIV/0!</v>
      </c>
      <c r="J369" s="180" t="e">
        <f t="shared" si="255"/>
        <v>#DIV/0!</v>
      </c>
      <c r="K369" s="180" t="e">
        <f t="shared" si="256"/>
        <v>#DIV/0!</v>
      </c>
      <c r="L369" s="180" t="e">
        <f t="shared" si="257"/>
        <v>#DIV/0!</v>
      </c>
    </row>
    <row r="370" spans="1:12" ht="12" customHeight="1">
      <c r="A370" s="26"/>
      <c r="B370" s="37">
        <v>421</v>
      </c>
      <c r="C370" s="39" t="s">
        <v>223</v>
      </c>
      <c r="D370" s="97">
        <v>0</v>
      </c>
      <c r="E370" s="97">
        <v>0</v>
      </c>
      <c r="F370" s="239">
        <v>0</v>
      </c>
      <c r="G370" s="117">
        <f>F370</f>
        <v>0</v>
      </c>
      <c r="H370" s="117">
        <f>G370</f>
        <v>0</v>
      </c>
      <c r="I370" s="180" t="e">
        <f t="shared" si="243"/>
        <v>#DIV/0!</v>
      </c>
      <c r="J370" s="180" t="e">
        <f t="shared" si="255"/>
        <v>#DIV/0!</v>
      </c>
      <c r="K370" s="180" t="e">
        <f t="shared" si="256"/>
        <v>#DIV/0!</v>
      </c>
      <c r="L370" s="180" t="e">
        <f t="shared" si="257"/>
        <v>#DIV/0!</v>
      </c>
    </row>
    <row r="371" spans="1:12" ht="12" customHeight="1">
      <c r="A371" s="393" t="s">
        <v>220</v>
      </c>
      <c r="B371" s="393"/>
      <c r="C371" s="393"/>
      <c r="D371" s="296">
        <f t="shared" ref="D371:E371" si="276">D372</f>
        <v>0</v>
      </c>
      <c r="E371" s="297">
        <f t="shared" si="276"/>
        <v>0</v>
      </c>
      <c r="F371" s="245">
        <f>F372</f>
        <v>71100</v>
      </c>
      <c r="G371" s="127">
        <f>G372</f>
        <v>71100</v>
      </c>
      <c r="H371" s="127">
        <f>H372</f>
        <v>71100</v>
      </c>
      <c r="I371" s="182" t="e">
        <f t="shared" si="243"/>
        <v>#DIV/0!</v>
      </c>
      <c r="J371" s="182" t="e">
        <f t="shared" si="255"/>
        <v>#DIV/0!</v>
      </c>
      <c r="K371" s="182">
        <f t="shared" si="256"/>
        <v>100</v>
      </c>
      <c r="L371" s="182">
        <f t="shared" si="257"/>
        <v>100</v>
      </c>
    </row>
    <row r="372" spans="1:12" ht="12" customHeight="1">
      <c r="A372" s="389" t="s">
        <v>216</v>
      </c>
      <c r="B372" s="389"/>
      <c r="C372" s="389"/>
      <c r="D372" s="274">
        <f t="shared" ref="D372:E372" si="277">D375</f>
        <v>0</v>
      </c>
      <c r="E372" s="275">
        <f t="shared" si="277"/>
        <v>0</v>
      </c>
      <c r="F372" s="231">
        <f>F375</f>
        <v>71100</v>
      </c>
      <c r="G372" s="114">
        <f>G375</f>
        <v>71100</v>
      </c>
      <c r="H372" s="114">
        <f>H375</f>
        <v>71100</v>
      </c>
      <c r="I372" s="183" t="e">
        <f t="shared" si="243"/>
        <v>#DIV/0!</v>
      </c>
      <c r="J372" s="183" t="e">
        <f t="shared" si="255"/>
        <v>#DIV/0!</v>
      </c>
      <c r="K372" s="183">
        <f t="shared" si="256"/>
        <v>100</v>
      </c>
      <c r="L372" s="183">
        <f t="shared" si="257"/>
        <v>100</v>
      </c>
    </row>
    <row r="373" spans="1:12" ht="12" customHeight="1">
      <c r="A373" s="398" t="s">
        <v>80</v>
      </c>
      <c r="B373" s="398"/>
      <c r="C373" s="398"/>
      <c r="D373" s="276">
        <f t="shared" ref="D373" si="278">D372-D374</f>
        <v>0</v>
      </c>
      <c r="E373" s="277">
        <v>0</v>
      </c>
      <c r="F373" s="232">
        <f>F372-F374</f>
        <v>0</v>
      </c>
      <c r="G373" s="115">
        <f>G372-G374</f>
        <v>0</v>
      </c>
      <c r="H373" s="115">
        <f>H372-H374</f>
        <v>0</v>
      </c>
      <c r="I373" s="184" t="e">
        <f t="shared" si="243"/>
        <v>#DIV/0!</v>
      </c>
      <c r="J373" s="184" t="e">
        <f t="shared" si="255"/>
        <v>#DIV/0!</v>
      </c>
      <c r="K373" s="184" t="e">
        <f t="shared" si="256"/>
        <v>#DIV/0!</v>
      </c>
      <c r="L373" s="184" t="e">
        <f t="shared" si="257"/>
        <v>#DIV/0!</v>
      </c>
    </row>
    <row r="374" spans="1:12" ht="12" customHeight="1">
      <c r="A374" s="399" t="s">
        <v>81</v>
      </c>
      <c r="B374" s="399"/>
      <c r="C374" s="399"/>
      <c r="D374" s="276">
        <v>0</v>
      </c>
      <c r="E374" s="277">
        <v>0</v>
      </c>
      <c r="F374" s="232">
        <v>71100</v>
      </c>
      <c r="G374" s="115">
        <v>71100</v>
      </c>
      <c r="H374" s="115">
        <v>71100</v>
      </c>
      <c r="I374" s="184" t="e">
        <f t="shared" si="243"/>
        <v>#DIV/0!</v>
      </c>
      <c r="J374" s="184" t="e">
        <f t="shared" si="255"/>
        <v>#DIV/0!</v>
      </c>
      <c r="K374" s="184">
        <f t="shared" si="256"/>
        <v>100</v>
      </c>
      <c r="L374" s="184">
        <f t="shared" si="257"/>
        <v>100</v>
      </c>
    </row>
    <row r="375" spans="1:12" ht="12" customHeight="1">
      <c r="A375" s="26"/>
      <c r="B375" s="35">
        <v>4</v>
      </c>
      <c r="C375" s="36" t="s">
        <v>221</v>
      </c>
      <c r="D375" s="283">
        <f t="shared" ref="D375:E375" si="279">D376</f>
        <v>0</v>
      </c>
      <c r="E375" s="284">
        <f t="shared" si="279"/>
        <v>0</v>
      </c>
      <c r="F375" s="238">
        <f>F376</f>
        <v>71100</v>
      </c>
      <c r="G375" s="119">
        <f>G376</f>
        <v>71100</v>
      </c>
      <c r="H375" s="119">
        <f>H376</f>
        <v>71100</v>
      </c>
      <c r="I375" s="180" t="e">
        <f t="shared" si="243"/>
        <v>#DIV/0!</v>
      </c>
      <c r="J375" s="180" t="e">
        <f t="shared" si="255"/>
        <v>#DIV/0!</v>
      </c>
      <c r="K375" s="180">
        <f t="shared" si="256"/>
        <v>100</v>
      </c>
      <c r="L375" s="180">
        <f t="shared" si="257"/>
        <v>100</v>
      </c>
    </row>
    <row r="376" spans="1:12" ht="12" customHeight="1">
      <c r="A376" s="26"/>
      <c r="B376" s="35">
        <v>42</v>
      </c>
      <c r="C376" s="36" t="s">
        <v>222</v>
      </c>
      <c r="D376" s="278">
        <f t="shared" ref="D376:E376" si="280">SUM(D377:D377)</f>
        <v>0</v>
      </c>
      <c r="E376" s="279">
        <f t="shared" si="280"/>
        <v>0</v>
      </c>
      <c r="F376" s="233">
        <f>SUM(F377:F377)</f>
        <v>71100</v>
      </c>
      <c r="G376" s="116">
        <f>SUM(G377:G377)</f>
        <v>71100</v>
      </c>
      <c r="H376" s="116">
        <f>SUM(H377:H377)</f>
        <v>71100</v>
      </c>
      <c r="I376" s="180" t="e">
        <f t="shared" si="243"/>
        <v>#DIV/0!</v>
      </c>
      <c r="J376" s="180" t="e">
        <f t="shared" si="255"/>
        <v>#DIV/0!</v>
      </c>
      <c r="K376" s="180">
        <f t="shared" si="256"/>
        <v>100</v>
      </c>
      <c r="L376" s="180">
        <f t="shared" si="257"/>
        <v>100</v>
      </c>
    </row>
    <row r="377" spans="1:12" ht="12" customHeight="1">
      <c r="A377" s="26"/>
      <c r="B377" s="37">
        <v>421</v>
      </c>
      <c r="C377" s="39" t="s">
        <v>223</v>
      </c>
      <c r="D377" s="97">
        <v>0</v>
      </c>
      <c r="E377" s="97">
        <v>0</v>
      </c>
      <c r="F377" s="239">
        <v>71100</v>
      </c>
      <c r="G377" s="117">
        <f>F377</f>
        <v>71100</v>
      </c>
      <c r="H377" s="117">
        <f>G377</f>
        <v>71100</v>
      </c>
      <c r="I377" s="180" t="e">
        <f t="shared" si="243"/>
        <v>#DIV/0!</v>
      </c>
      <c r="J377" s="180" t="e">
        <f t="shared" si="255"/>
        <v>#DIV/0!</v>
      </c>
      <c r="K377" s="180">
        <f t="shared" si="256"/>
        <v>100</v>
      </c>
      <c r="L377" s="180">
        <f t="shared" si="257"/>
        <v>100</v>
      </c>
    </row>
    <row r="378" spans="1:12" ht="12" customHeight="1">
      <c r="A378" s="382" t="s">
        <v>123</v>
      </c>
      <c r="B378" s="382"/>
      <c r="C378" s="382"/>
      <c r="D378" s="296">
        <f t="shared" ref="D378:D381" si="281">D379</f>
        <v>670</v>
      </c>
      <c r="E378" s="297">
        <f t="shared" ref="E378:E381" si="282">E379</f>
        <v>0</v>
      </c>
      <c r="F378" s="245">
        <f t="shared" ref="F378:H381" si="283">F379</f>
        <v>670</v>
      </c>
      <c r="G378" s="127">
        <f t="shared" si="283"/>
        <v>670</v>
      </c>
      <c r="H378" s="127">
        <f t="shared" si="283"/>
        <v>670</v>
      </c>
      <c r="I378" s="182">
        <f t="shared" si="243"/>
        <v>0</v>
      </c>
      <c r="J378" s="182" t="e">
        <f t="shared" si="255"/>
        <v>#DIV/0!</v>
      </c>
      <c r="K378" s="182">
        <f t="shared" si="256"/>
        <v>100</v>
      </c>
      <c r="L378" s="182">
        <f t="shared" si="257"/>
        <v>100</v>
      </c>
    </row>
    <row r="379" spans="1:12" ht="12" customHeight="1">
      <c r="A379" s="400" t="s">
        <v>218</v>
      </c>
      <c r="B379" s="401"/>
      <c r="C379" s="401"/>
      <c r="D379" s="274">
        <f t="shared" si="281"/>
        <v>670</v>
      </c>
      <c r="E379" s="275">
        <f t="shared" si="282"/>
        <v>0</v>
      </c>
      <c r="F379" s="231">
        <f t="shared" si="283"/>
        <v>670</v>
      </c>
      <c r="G379" s="114">
        <f t="shared" si="283"/>
        <v>670</v>
      </c>
      <c r="H379" s="114">
        <f t="shared" si="283"/>
        <v>670</v>
      </c>
      <c r="I379" s="183">
        <f t="shared" si="243"/>
        <v>0</v>
      </c>
      <c r="J379" s="183" t="e">
        <f t="shared" si="255"/>
        <v>#DIV/0!</v>
      </c>
      <c r="K379" s="183">
        <f t="shared" si="256"/>
        <v>100</v>
      </c>
      <c r="L379" s="183">
        <f t="shared" si="257"/>
        <v>100</v>
      </c>
    </row>
    <row r="380" spans="1:12" ht="12" customHeight="1">
      <c r="A380" s="385" t="s">
        <v>116</v>
      </c>
      <c r="B380" s="386"/>
      <c r="C380" s="386"/>
      <c r="D380" s="276">
        <f t="shared" si="281"/>
        <v>670</v>
      </c>
      <c r="E380" s="277">
        <f t="shared" si="282"/>
        <v>0</v>
      </c>
      <c r="F380" s="232">
        <f t="shared" si="283"/>
        <v>670</v>
      </c>
      <c r="G380" s="115">
        <f t="shared" si="283"/>
        <v>670</v>
      </c>
      <c r="H380" s="115">
        <f t="shared" si="283"/>
        <v>670</v>
      </c>
      <c r="I380" s="184">
        <f t="shared" si="243"/>
        <v>0</v>
      </c>
      <c r="J380" s="184" t="e">
        <f t="shared" si="255"/>
        <v>#DIV/0!</v>
      </c>
      <c r="K380" s="184">
        <f t="shared" si="256"/>
        <v>100</v>
      </c>
      <c r="L380" s="184">
        <f t="shared" si="257"/>
        <v>100</v>
      </c>
    </row>
    <row r="381" spans="1:12" ht="12" customHeight="1">
      <c r="A381" s="26"/>
      <c r="B381" s="35">
        <v>4</v>
      </c>
      <c r="C381" s="39" t="s">
        <v>219</v>
      </c>
      <c r="D381" s="283">
        <f t="shared" si="281"/>
        <v>670</v>
      </c>
      <c r="E381" s="284">
        <f t="shared" si="282"/>
        <v>0</v>
      </c>
      <c r="F381" s="238">
        <f t="shared" si="283"/>
        <v>670</v>
      </c>
      <c r="G381" s="119">
        <f t="shared" si="283"/>
        <v>670</v>
      </c>
      <c r="H381" s="119">
        <f t="shared" si="283"/>
        <v>670</v>
      </c>
      <c r="I381" s="180">
        <f t="shared" si="243"/>
        <v>0</v>
      </c>
      <c r="J381" s="180" t="e">
        <f t="shared" si="255"/>
        <v>#DIV/0!</v>
      </c>
      <c r="K381" s="180">
        <f t="shared" si="256"/>
        <v>100</v>
      </c>
      <c r="L381" s="180">
        <f t="shared" si="257"/>
        <v>100</v>
      </c>
    </row>
    <row r="382" spans="1:12" ht="12" customHeight="1">
      <c r="A382" s="26"/>
      <c r="B382" s="35">
        <v>42</v>
      </c>
      <c r="C382" s="36" t="s">
        <v>130</v>
      </c>
      <c r="D382" s="278">
        <f t="shared" ref="D382:E382" si="284">SUM(D383:D383)</f>
        <v>670</v>
      </c>
      <c r="E382" s="279">
        <f t="shared" si="284"/>
        <v>0</v>
      </c>
      <c r="F382" s="233">
        <f>SUM(F383:F383)</f>
        <v>670</v>
      </c>
      <c r="G382" s="116">
        <f>SUM(G383:G383)</f>
        <v>670</v>
      </c>
      <c r="H382" s="116">
        <f>SUM(H383:H383)</f>
        <v>670</v>
      </c>
      <c r="I382" s="180">
        <f t="shared" si="243"/>
        <v>0</v>
      </c>
      <c r="J382" s="180" t="e">
        <f t="shared" si="255"/>
        <v>#DIV/0!</v>
      </c>
      <c r="K382" s="180">
        <f t="shared" si="256"/>
        <v>100</v>
      </c>
      <c r="L382" s="180">
        <f t="shared" si="257"/>
        <v>100</v>
      </c>
    </row>
    <row r="383" spans="1:12" ht="12" customHeight="1">
      <c r="A383" s="26"/>
      <c r="B383" s="37">
        <v>426</v>
      </c>
      <c r="C383" s="39" t="s">
        <v>48</v>
      </c>
      <c r="D383" s="97">
        <v>670</v>
      </c>
      <c r="E383" s="97">
        <v>0</v>
      </c>
      <c r="F383" s="239">
        <v>670</v>
      </c>
      <c r="G383" s="117">
        <f>F383</f>
        <v>670</v>
      </c>
      <c r="H383" s="117">
        <f>G383</f>
        <v>670</v>
      </c>
      <c r="I383" s="180">
        <f t="shared" si="243"/>
        <v>0</v>
      </c>
      <c r="J383" s="180" t="e">
        <f t="shared" si="255"/>
        <v>#DIV/0!</v>
      </c>
      <c r="K383" s="180">
        <f t="shared" si="256"/>
        <v>100</v>
      </c>
      <c r="L383" s="180">
        <f t="shared" si="257"/>
        <v>100</v>
      </c>
    </row>
    <row r="384" spans="1:12" ht="12" customHeight="1">
      <c r="A384" s="393" t="s">
        <v>215</v>
      </c>
      <c r="B384" s="393"/>
      <c r="C384" s="393"/>
      <c r="D384" s="272">
        <f t="shared" ref="D384:E384" si="285">D385</f>
        <v>696.79</v>
      </c>
      <c r="E384" s="273">
        <f t="shared" si="285"/>
        <v>3318.07</v>
      </c>
      <c r="F384" s="230">
        <f>SUM(F387,F391)</f>
        <v>3070</v>
      </c>
      <c r="G384" s="113">
        <f>SUM(G387,G391)</f>
        <v>3070</v>
      </c>
      <c r="H384" s="113">
        <f>SUM(H387,H391)</f>
        <v>3070</v>
      </c>
      <c r="I384" s="182">
        <f t="shared" si="243"/>
        <v>476.19368819874001</v>
      </c>
      <c r="J384" s="182">
        <f t="shared" si="255"/>
        <v>92.523665866000414</v>
      </c>
      <c r="K384" s="182">
        <f t="shared" si="256"/>
        <v>100</v>
      </c>
      <c r="L384" s="182">
        <f t="shared" si="257"/>
        <v>100</v>
      </c>
    </row>
    <row r="385" spans="1:12" ht="12" customHeight="1">
      <c r="A385" s="389" t="s">
        <v>216</v>
      </c>
      <c r="B385" s="389"/>
      <c r="C385" s="389"/>
      <c r="D385" s="274">
        <f>D387</f>
        <v>696.79</v>
      </c>
      <c r="E385" s="275">
        <f t="shared" ref="E385" si="286">E387</f>
        <v>3318.07</v>
      </c>
      <c r="F385" s="231">
        <f>F387</f>
        <v>2000</v>
      </c>
      <c r="G385" s="114">
        <f>G387</f>
        <v>2000</v>
      </c>
      <c r="H385" s="114">
        <f>H387</f>
        <v>2000</v>
      </c>
      <c r="I385" s="183">
        <f t="shared" si="243"/>
        <v>476.19368819874001</v>
      </c>
      <c r="J385" s="183">
        <f t="shared" si="255"/>
        <v>60.276003821498634</v>
      </c>
      <c r="K385" s="183">
        <f t="shared" si="256"/>
        <v>100</v>
      </c>
      <c r="L385" s="183">
        <f t="shared" si="257"/>
        <v>100</v>
      </c>
    </row>
    <row r="386" spans="1:12" ht="12" customHeight="1">
      <c r="A386" s="385" t="s">
        <v>116</v>
      </c>
      <c r="B386" s="386"/>
      <c r="C386" s="386"/>
      <c r="D386" s="276">
        <v>697.79</v>
      </c>
      <c r="E386" s="277">
        <v>23000</v>
      </c>
      <c r="F386" s="232">
        <v>23001</v>
      </c>
      <c r="G386" s="115">
        <v>23001</v>
      </c>
      <c r="H386" s="115">
        <v>23001</v>
      </c>
      <c r="I386" s="184">
        <f t="shared" si="243"/>
        <v>3296.1206093523842</v>
      </c>
      <c r="J386" s="184">
        <f t="shared" si="255"/>
        <v>100.00434782608696</v>
      </c>
      <c r="K386" s="184">
        <f t="shared" si="256"/>
        <v>100</v>
      </c>
      <c r="L386" s="184">
        <f t="shared" si="257"/>
        <v>100</v>
      </c>
    </row>
    <row r="387" spans="1:12" ht="12" customHeight="1">
      <c r="A387" s="26"/>
      <c r="B387" s="35">
        <v>3</v>
      </c>
      <c r="C387" s="36" t="s">
        <v>68</v>
      </c>
      <c r="D387" s="283">
        <f>D388</f>
        <v>696.79</v>
      </c>
      <c r="E387" s="283">
        <f t="shared" ref="E387:H387" si="287">E388</f>
        <v>3318.07</v>
      </c>
      <c r="F387" s="242">
        <f t="shared" si="287"/>
        <v>2000</v>
      </c>
      <c r="G387" s="313">
        <f t="shared" si="287"/>
        <v>2000</v>
      </c>
      <c r="H387" s="313">
        <f t="shared" si="287"/>
        <v>2000</v>
      </c>
      <c r="I387" s="180">
        <f t="shared" si="243"/>
        <v>476.19368819874001</v>
      </c>
      <c r="J387" s="180">
        <f t="shared" si="255"/>
        <v>60.276003821498634</v>
      </c>
      <c r="K387" s="180">
        <f t="shared" si="256"/>
        <v>100</v>
      </c>
      <c r="L387" s="180">
        <f t="shared" si="257"/>
        <v>100</v>
      </c>
    </row>
    <row r="388" spans="1:12" ht="12" customHeight="1">
      <c r="A388" s="26"/>
      <c r="B388" s="35">
        <v>32</v>
      </c>
      <c r="C388" s="36" t="s">
        <v>69</v>
      </c>
      <c r="D388" s="278">
        <f>SUM(D389:D390)</f>
        <v>696.79</v>
      </c>
      <c r="E388" s="278">
        <f t="shared" ref="E388:H388" si="288">SUM(E389:E390)</f>
        <v>3318.07</v>
      </c>
      <c r="F388" s="330">
        <f t="shared" si="288"/>
        <v>2000</v>
      </c>
      <c r="G388" s="331">
        <f t="shared" si="288"/>
        <v>2000</v>
      </c>
      <c r="H388" s="331">
        <f t="shared" si="288"/>
        <v>2000</v>
      </c>
      <c r="I388" s="180">
        <f t="shared" si="243"/>
        <v>476.19368819874001</v>
      </c>
      <c r="J388" s="180">
        <f t="shared" si="255"/>
        <v>60.276003821498634</v>
      </c>
      <c r="K388" s="180">
        <f t="shared" si="256"/>
        <v>100</v>
      </c>
      <c r="L388" s="180">
        <f t="shared" si="257"/>
        <v>100</v>
      </c>
    </row>
    <row r="389" spans="1:12" ht="12" customHeight="1">
      <c r="A389" s="26"/>
      <c r="B389" s="37">
        <v>322</v>
      </c>
      <c r="C389" s="39" t="s">
        <v>217</v>
      </c>
      <c r="D389" s="97">
        <v>0</v>
      </c>
      <c r="E389" s="97">
        <v>0</v>
      </c>
      <c r="F389" s="239">
        <v>670</v>
      </c>
      <c r="G389" s="117">
        <f>F389</f>
        <v>670</v>
      </c>
      <c r="H389" s="117">
        <f>G389</f>
        <v>670</v>
      </c>
      <c r="I389" s="180" t="e">
        <f t="shared" si="243"/>
        <v>#DIV/0!</v>
      </c>
      <c r="J389" s="180" t="e">
        <f t="shared" si="255"/>
        <v>#DIV/0!</v>
      </c>
      <c r="K389" s="180">
        <f t="shared" si="256"/>
        <v>100</v>
      </c>
      <c r="L389" s="180">
        <f t="shared" si="257"/>
        <v>100</v>
      </c>
    </row>
    <row r="390" spans="1:12" ht="12" customHeight="1">
      <c r="A390" s="26"/>
      <c r="B390" s="56">
        <v>323</v>
      </c>
      <c r="C390" s="39" t="s">
        <v>124</v>
      </c>
      <c r="D390" s="97">
        <v>696.79</v>
      </c>
      <c r="E390" s="97">
        <v>3318.07</v>
      </c>
      <c r="F390" s="239">
        <v>1330</v>
      </c>
      <c r="G390" s="117">
        <f>F390</f>
        <v>1330</v>
      </c>
      <c r="H390" s="117">
        <f>G390</f>
        <v>1330</v>
      </c>
      <c r="I390" s="180">
        <f t="shared" si="243"/>
        <v>476.19368819874001</v>
      </c>
      <c r="J390" s="180">
        <f t="shared" si="255"/>
        <v>40.083542541296595</v>
      </c>
      <c r="K390" s="180">
        <f t="shared" si="256"/>
        <v>100</v>
      </c>
      <c r="L390" s="180">
        <f t="shared" si="257"/>
        <v>100</v>
      </c>
    </row>
    <row r="391" spans="1:12" ht="12" customHeight="1">
      <c r="A391" s="26"/>
      <c r="B391" s="43">
        <v>38</v>
      </c>
      <c r="C391" s="57" t="s">
        <v>160</v>
      </c>
      <c r="D391" s="309">
        <f t="shared" ref="D391:E391" si="289">SUM(D392:D392)</f>
        <v>0</v>
      </c>
      <c r="E391" s="310">
        <f t="shared" si="289"/>
        <v>0</v>
      </c>
      <c r="F391" s="255">
        <f>SUM(F392:F392)</f>
        <v>1070</v>
      </c>
      <c r="G391" s="136">
        <f>SUM(G392:G392)</f>
        <v>1070</v>
      </c>
      <c r="H391" s="136">
        <f>SUM(H392:H392)</f>
        <v>1070</v>
      </c>
      <c r="I391" s="201" t="e">
        <f t="shared" si="243"/>
        <v>#DIV/0!</v>
      </c>
      <c r="J391" s="201" t="e">
        <f t="shared" si="255"/>
        <v>#DIV/0!</v>
      </c>
      <c r="K391" s="201">
        <f t="shared" si="256"/>
        <v>100</v>
      </c>
      <c r="L391" s="201">
        <f t="shared" si="257"/>
        <v>100</v>
      </c>
    </row>
    <row r="392" spans="1:12" ht="12" customHeight="1">
      <c r="A392" s="26"/>
      <c r="B392" s="37">
        <v>381</v>
      </c>
      <c r="C392" s="39" t="s">
        <v>39</v>
      </c>
      <c r="D392" s="97">
        <v>0</v>
      </c>
      <c r="E392" s="97">
        <v>0</v>
      </c>
      <c r="F392" s="239">
        <v>1070</v>
      </c>
      <c r="G392" s="117">
        <f>F392</f>
        <v>1070</v>
      </c>
      <c r="H392" s="117">
        <f>G392</f>
        <v>1070</v>
      </c>
      <c r="I392" s="180" t="e">
        <f t="shared" ref="I392:I454" si="290">E392/D392*100</f>
        <v>#DIV/0!</v>
      </c>
      <c r="J392" s="180" t="e">
        <f t="shared" si="255"/>
        <v>#DIV/0!</v>
      </c>
      <c r="K392" s="180">
        <f t="shared" si="256"/>
        <v>100</v>
      </c>
      <c r="L392" s="180">
        <f t="shared" si="257"/>
        <v>100</v>
      </c>
    </row>
    <row r="393" spans="1:12" ht="12" customHeight="1">
      <c r="A393" s="393" t="s">
        <v>212</v>
      </c>
      <c r="B393" s="393"/>
      <c r="C393" s="393"/>
      <c r="D393" s="296">
        <f t="shared" ref="D393:D396" si="291">D394</f>
        <v>0</v>
      </c>
      <c r="E393" s="297">
        <f t="shared" ref="E393:E396" si="292">E394</f>
        <v>0</v>
      </c>
      <c r="F393" s="245">
        <f t="shared" ref="F393:H396" si="293">F394</f>
        <v>3320</v>
      </c>
      <c r="G393" s="127">
        <f t="shared" si="293"/>
        <v>3320</v>
      </c>
      <c r="H393" s="127">
        <f t="shared" si="293"/>
        <v>3320</v>
      </c>
      <c r="I393" s="182" t="e">
        <f t="shared" si="290"/>
        <v>#DIV/0!</v>
      </c>
      <c r="J393" s="182" t="e">
        <f t="shared" si="255"/>
        <v>#DIV/0!</v>
      </c>
      <c r="K393" s="182">
        <f t="shared" si="256"/>
        <v>100</v>
      </c>
      <c r="L393" s="182">
        <f t="shared" si="257"/>
        <v>100</v>
      </c>
    </row>
    <row r="394" spans="1:12" ht="12" customHeight="1">
      <c r="A394" s="397" t="s">
        <v>213</v>
      </c>
      <c r="B394" s="397"/>
      <c r="C394" s="397"/>
      <c r="D394" s="274">
        <f t="shared" si="291"/>
        <v>0</v>
      </c>
      <c r="E394" s="275">
        <f t="shared" si="292"/>
        <v>0</v>
      </c>
      <c r="F394" s="231">
        <f t="shared" si="293"/>
        <v>3320</v>
      </c>
      <c r="G394" s="114">
        <f t="shared" si="293"/>
        <v>3320</v>
      </c>
      <c r="H394" s="114">
        <f t="shared" si="293"/>
        <v>3320</v>
      </c>
      <c r="I394" s="183" t="e">
        <f t="shared" si="290"/>
        <v>#DIV/0!</v>
      </c>
      <c r="J394" s="183" t="e">
        <f t="shared" si="255"/>
        <v>#DIV/0!</v>
      </c>
      <c r="K394" s="183">
        <f t="shared" si="256"/>
        <v>100</v>
      </c>
      <c r="L394" s="183">
        <f t="shared" si="257"/>
        <v>100</v>
      </c>
    </row>
    <row r="395" spans="1:12" ht="12" customHeight="1">
      <c r="A395" s="385" t="s">
        <v>116</v>
      </c>
      <c r="B395" s="386"/>
      <c r="C395" s="386"/>
      <c r="D395" s="276">
        <f t="shared" si="291"/>
        <v>0</v>
      </c>
      <c r="E395" s="277">
        <f t="shared" si="292"/>
        <v>0</v>
      </c>
      <c r="F395" s="232">
        <f t="shared" si="293"/>
        <v>3320</v>
      </c>
      <c r="G395" s="115">
        <f t="shared" si="293"/>
        <v>3320</v>
      </c>
      <c r="H395" s="115">
        <f t="shared" si="293"/>
        <v>3320</v>
      </c>
      <c r="I395" s="184" t="e">
        <f t="shared" si="290"/>
        <v>#DIV/0!</v>
      </c>
      <c r="J395" s="184" t="e">
        <f t="shared" si="255"/>
        <v>#DIV/0!</v>
      </c>
      <c r="K395" s="184">
        <f t="shared" si="256"/>
        <v>100</v>
      </c>
      <c r="L395" s="184">
        <f t="shared" si="257"/>
        <v>100</v>
      </c>
    </row>
    <row r="396" spans="1:12" ht="12" customHeight="1">
      <c r="A396" s="26"/>
      <c r="B396" s="35">
        <v>3</v>
      </c>
      <c r="C396" s="36" t="s">
        <v>68</v>
      </c>
      <c r="D396" s="283">
        <f t="shared" si="291"/>
        <v>0</v>
      </c>
      <c r="E396" s="284">
        <f t="shared" si="292"/>
        <v>0</v>
      </c>
      <c r="F396" s="238">
        <f t="shared" si="293"/>
        <v>3320</v>
      </c>
      <c r="G396" s="119">
        <f t="shared" si="293"/>
        <v>3320</v>
      </c>
      <c r="H396" s="119">
        <f t="shared" si="293"/>
        <v>3320</v>
      </c>
      <c r="I396" s="180" t="e">
        <f t="shared" si="290"/>
        <v>#DIV/0!</v>
      </c>
      <c r="J396" s="180" t="e">
        <f t="shared" si="255"/>
        <v>#DIV/0!</v>
      </c>
      <c r="K396" s="180">
        <f t="shared" si="256"/>
        <v>100</v>
      </c>
      <c r="L396" s="180">
        <f t="shared" si="257"/>
        <v>100</v>
      </c>
    </row>
    <row r="397" spans="1:12" ht="12" customHeight="1">
      <c r="A397" s="26"/>
      <c r="B397" s="35">
        <v>38</v>
      </c>
      <c r="C397" s="36" t="s">
        <v>214</v>
      </c>
      <c r="D397" s="278">
        <f t="shared" ref="D397:E397" si="294">SUM(D398:D398)</f>
        <v>0</v>
      </c>
      <c r="E397" s="279">
        <f t="shared" si="294"/>
        <v>0</v>
      </c>
      <c r="F397" s="233">
        <f>SUM(F398:F398)</f>
        <v>3320</v>
      </c>
      <c r="G397" s="116">
        <f>SUM(G398:G398)</f>
        <v>3320</v>
      </c>
      <c r="H397" s="116">
        <f>SUM(H398:H398)</f>
        <v>3320</v>
      </c>
      <c r="I397" s="180" t="e">
        <f t="shared" si="290"/>
        <v>#DIV/0!</v>
      </c>
      <c r="J397" s="180" t="e">
        <f t="shared" si="255"/>
        <v>#DIV/0!</v>
      </c>
      <c r="K397" s="180">
        <f t="shared" si="256"/>
        <v>100</v>
      </c>
      <c r="L397" s="180">
        <f t="shared" si="257"/>
        <v>100</v>
      </c>
    </row>
    <row r="398" spans="1:12" ht="12" customHeight="1">
      <c r="A398" s="26"/>
      <c r="B398" s="37">
        <v>381</v>
      </c>
      <c r="C398" s="39" t="s">
        <v>39</v>
      </c>
      <c r="D398" s="97">
        <v>0</v>
      </c>
      <c r="E398" s="97">
        <v>0</v>
      </c>
      <c r="F398" s="239">
        <v>3320</v>
      </c>
      <c r="G398" s="117">
        <f>F398</f>
        <v>3320</v>
      </c>
      <c r="H398" s="117">
        <f>G398</f>
        <v>3320</v>
      </c>
      <c r="I398" s="180" t="e">
        <f t="shared" si="290"/>
        <v>#DIV/0!</v>
      </c>
      <c r="J398" s="180" t="e">
        <f t="shared" si="255"/>
        <v>#DIV/0!</v>
      </c>
      <c r="K398" s="180">
        <f t="shared" si="256"/>
        <v>100</v>
      </c>
      <c r="L398" s="180">
        <f t="shared" si="257"/>
        <v>100</v>
      </c>
    </row>
    <row r="399" spans="1:12" ht="12" customHeight="1">
      <c r="A399" s="395" t="s">
        <v>125</v>
      </c>
      <c r="B399" s="395"/>
      <c r="C399" s="395"/>
      <c r="D399" s="299">
        <f t="shared" ref="D399:E399" si="295">D400</f>
        <v>36646.29</v>
      </c>
      <c r="E399" s="284">
        <f t="shared" si="295"/>
        <v>27217.34</v>
      </c>
      <c r="F399" s="247">
        <f>F400</f>
        <v>209290</v>
      </c>
      <c r="G399" s="129">
        <f>G400</f>
        <v>209290</v>
      </c>
      <c r="H399" s="129">
        <f>H400</f>
        <v>209290</v>
      </c>
      <c r="I399" s="188">
        <f t="shared" si="290"/>
        <v>74.270383168391675</v>
      </c>
      <c r="J399" s="188">
        <f t="shared" si="255"/>
        <v>768.95831848373132</v>
      </c>
      <c r="K399" s="188">
        <f t="shared" si="256"/>
        <v>100</v>
      </c>
      <c r="L399" s="188">
        <f t="shared" si="257"/>
        <v>100</v>
      </c>
    </row>
    <row r="400" spans="1:12" ht="12" customHeight="1">
      <c r="A400" s="396" t="s">
        <v>211</v>
      </c>
      <c r="B400" s="396"/>
      <c r="C400" s="396"/>
      <c r="D400" s="270">
        <f t="shared" ref="D400:E400" si="296">SUM(D401,D410,D416,D422)</f>
        <v>36646.29</v>
      </c>
      <c r="E400" s="271">
        <f t="shared" si="296"/>
        <v>27217.34</v>
      </c>
      <c r="F400" s="229">
        <f>SUM(F401,F410,F416,F422,F428,F434)</f>
        <v>209290</v>
      </c>
      <c r="G400" s="112">
        <f>SUM(G401,G410,G416,G422,G428,G434)</f>
        <v>209290</v>
      </c>
      <c r="H400" s="112">
        <f>SUM(H401,H410,H416,H422,H428,H434)</f>
        <v>209290</v>
      </c>
      <c r="I400" s="181">
        <f t="shared" si="290"/>
        <v>74.270383168391675</v>
      </c>
      <c r="J400" s="181">
        <f t="shared" si="255"/>
        <v>768.95831848373132</v>
      </c>
      <c r="K400" s="181">
        <f t="shared" si="256"/>
        <v>100</v>
      </c>
      <c r="L400" s="181">
        <f t="shared" si="257"/>
        <v>100</v>
      </c>
    </row>
    <row r="401" spans="1:12" ht="12" customHeight="1">
      <c r="A401" s="382" t="s">
        <v>126</v>
      </c>
      <c r="B401" s="382"/>
      <c r="C401" s="382"/>
      <c r="D401" s="296">
        <f t="shared" ref="D401:E401" si="297">D402</f>
        <v>22987.01</v>
      </c>
      <c r="E401" s="297">
        <f t="shared" si="297"/>
        <v>19190.11</v>
      </c>
      <c r="F401" s="245">
        <f>F402</f>
        <v>22570</v>
      </c>
      <c r="G401" s="127">
        <f>G402</f>
        <v>22570</v>
      </c>
      <c r="H401" s="127">
        <f>H402</f>
        <v>22570</v>
      </c>
      <c r="I401" s="182">
        <f t="shared" si="290"/>
        <v>83.482410283025075</v>
      </c>
      <c r="J401" s="182">
        <f t="shared" si="255"/>
        <v>117.61266610769819</v>
      </c>
      <c r="K401" s="182">
        <f t="shared" si="256"/>
        <v>100</v>
      </c>
      <c r="L401" s="182">
        <f t="shared" si="257"/>
        <v>100</v>
      </c>
    </row>
    <row r="402" spans="1:12" ht="12" customHeight="1">
      <c r="A402" s="389" t="s">
        <v>203</v>
      </c>
      <c r="B402" s="389"/>
      <c r="C402" s="389"/>
      <c r="D402" s="274">
        <f t="shared" ref="D402:E402" si="298">D405</f>
        <v>22987.01</v>
      </c>
      <c r="E402" s="275">
        <f t="shared" si="298"/>
        <v>19190.11</v>
      </c>
      <c r="F402" s="231">
        <f>F405</f>
        <v>22570</v>
      </c>
      <c r="G402" s="114">
        <f>G405</f>
        <v>22570</v>
      </c>
      <c r="H402" s="114">
        <f>H405</f>
        <v>22570</v>
      </c>
      <c r="I402" s="183">
        <f t="shared" si="290"/>
        <v>83.482410283025075</v>
      </c>
      <c r="J402" s="183">
        <f t="shared" si="255"/>
        <v>117.61266610769819</v>
      </c>
      <c r="K402" s="183">
        <f t="shared" si="256"/>
        <v>100</v>
      </c>
      <c r="L402" s="183">
        <f t="shared" si="257"/>
        <v>100</v>
      </c>
    </row>
    <row r="403" spans="1:12" ht="12" customHeight="1">
      <c r="A403" s="385" t="s">
        <v>116</v>
      </c>
      <c r="B403" s="386"/>
      <c r="C403" s="386"/>
      <c r="D403" s="276">
        <v>135000</v>
      </c>
      <c r="E403" s="277">
        <v>135000</v>
      </c>
      <c r="F403" s="232">
        <v>135000</v>
      </c>
      <c r="G403" s="115">
        <v>135000</v>
      </c>
      <c r="H403" s="115">
        <v>135000</v>
      </c>
      <c r="I403" s="184">
        <f t="shared" si="290"/>
        <v>100</v>
      </c>
      <c r="J403" s="184">
        <f t="shared" si="255"/>
        <v>100</v>
      </c>
      <c r="K403" s="184">
        <f t="shared" si="256"/>
        <v>100</v>
      </c>
      <c r="L403" s="184">
        <f t="shared" si="257"/>
        <v>100</v>
      </c>
    </row>
    <row r="404" spans="1:12" ht="12" customHeight="1">
      <c r="A404" s="394" t="s">
        <v>81</v>
      </c>
      <c r="B404" s="394"/>
      <c r="C404" s="394"/>
      <c r="D404" s="276">
        <v>35000</v>
      </c>
      <c r="E404" s="277">
        <v>35000</v>
      </c>
      <c r="F404" s="232">
        <v>35000</v>
      </c>
      <c r="G404" s="115">
        <v>35000</v>
      </c>
      <c r="H404" s="115">
        <v>35000</v>
      </c>
      <c r="I404" s="184">
        <f t="shared" si="290"/>
        <v>100</v>
      </c>
      <c r="J404" s="184">
        <f t="shared" si="255"/>
        <v>100</v>
      </c>
      <c r="K404" s="184">
        <f t="shared" si="256"/>
        <v>100</v>
      </c>
      <c r="L404" s="184">
        <f t="shared" si="257"/>
        <v>100</v>
      </c>
    </row>
    <row r="405" spans="1:12" ht="12" customHeight="1">
      <c r="A405" s="26"/>
      <c r="B405" s="35">
        <v>3</v>
      </c>
      <c r="C405" s="36" t="s">
        <v>68</v>
      </c>
      <c r="D405" s="283">
        <f t="shared" ref="D405:E405" si="299">SUM(D406,D408)</f>
        <v>22987.01</v>
      </c>
      <c r="E405" s="284">
        <f t="shared" si="299"/>
        <v>19190.11</v>
      </c>
      <c r="F405" s="238">
        <f>SUM(F406,F408)</f>
        <v>22570</v>
      </c>
      <c r="G405" s="119">
        <f>SUM(G406,G408)</f>
        <v>22570</v>
      </c>
      <c r="H405" s="119">
        <f>SUM(H406,H408)</f>
        <v>22570</v>
      </c>
      <c r="I405" s="180">
        <f t="shared" si="290"/>
        <v>83.482410283025075</v>
      </c>
      <c r="J405" s="180">
        <f t="shared" si="255"/>
        <v>117.61266610769819</v>
      </c>
      <c r="K405" s="180">
        <f t="shared" si="256"/>
        <v>100</v>
      </c>
      <c r="L405" s="180">
        <f t="shared" si="257"/>
        <v>100</v>
      </c>
    </row>
    <row r="406" spans="1:12" ht="12" customHeight="1">
      <c r="A406" s="26"/>
      <c r="B406" s="35">
        <v>37</v>
      </c>
      <c r="C406" s="36" t="s">
        <v>113</v>
      </c>
      <c r="D406" s="278">
        <f t="shared" ref="D406:E406" si="300">SUM(D407:D407)</f>
        <v>22987.01</v>
      </c>
      <c r="E406" s="279">
        <f t="shared" si="300"/>
        <v>19190.11</v>
      </c>
      <c r="F406" s="233">
        <f>SUM(F407:F407)</f>
        <v>21240</v>
      </c>
      <c r="G406" s="116">
        <f>SUM(G407:G407)</f>
        <v>21240</v>
      </c>
      <c r="H406" s="116">
        <f>SUM(H407:H407)</f>
        <v>21240</v>
      </c>
      <c r="I406" s="180">
        <f t="shared" si="290"/>
        <v>83.482410283025075</v>
      </c>
      <c r="J406" s="180">
        <f t="shared" si="255"/>
        <v>110.6820127659508</v>
      </c>
      <c r="K406" s="180">
        <f t="shared" si="256"/>
        <v>100</v>
      </c>
      <c r="L406" s="180">
        <f t="shared" si="257"/>
        <v>100</v>
      </c>
    </row>
    <row r="407" spans="1:12" ht="12" customHeight="1">
      <c r="A407" s="26"/>
      <c r="B407" s="37">
        <v>372</v>
      </c>
      <c r="C407" s="39" t="s">
        <v>276</v>
      </c>
      <c r="D407" s="97">
        <v>22987.01</v>
      </c>
      <c r="E407" s="97">
        <v>19190.11</v>
      </c>
      <c r="F407" s="239">
        <v>21240</v>
      </c>
      <c r="G407" s="117">
        <f>F407</f>
        <v>21240</v>
      </c>
      <c r="H407" s="117">
        <f>G407</f>
        <v>21240</v>
      </c>
      <c r="I407" s="180">
        <f t="shared" si="290"/>
        <v>83.482410283025075</v>
      </c>
      <c r="J407" s="180">
        <f t="shared" ref="J407:J454" si="301">F407/E407*100</f>
        <v>110.6820127659508</v>
      </c>
      <c r="K407" s="180">
        <f t="shared" ref="K407:K454" si="302">G407/F407*100</f>
        <v>100</v>
      </c>
      <c r="L407" s="180">
        <f t="shared" ref="L407:L454" si="303">H407/G407*100</f>
        <v>100</v>
      </c>
    </row>
    <row r="408" spans="1:12" ht="12" customHeight="1">
      <c r="A408" s="26"/>
      <c r="B408" s="51">
        <v>38</v>
      </c>
      <c r="C408" s="39" t="s">
        <v>275</v>
      </c>
      <c r="D408" s="289">
        <f t="shared" ref="D408:E408" si="304">D409</f>
        <v>0</v>
      </c>
      <c r="E408" s="290">
        <f t="shared" si="304"/>
        <v>0</v>
      </c>
      <c r="F408" s="241">
        <f>F409</f>
        <v>1330</v>
      </c>
      <c r="G408" s="122">
        <f>G409</f>
        <v>1330</v>
      </c>
      <c r="H408" s="122">
        <f>H409</f>
        <v>1330</v>
      </c>
      <c r="I408" s="180" t="e">
        <f t="shared" si="290"/>
        <v>#DIV/0!</v>
      </c>
      <c r="J408" s="180" t="e">
        <f t="shared" si="301"/>
        <v>#DIV/0!</v>
      </c>
      <c r="K408" s="180">
        <f t="shared" si="302"/>
        <v>100</v>
      </c>
      <c r="L408" s="180">
        <f t="shared" si="303"/>
        <v>100</v>
      </c>
    </row>
    <row r="409" spans="1:12" ht="12" customHeight="1">
      <c r="A409" s="26"/>
      <c r="B409" s="45">
        <v>381</v>
      </c>
      <c r="C409" s="39" t="s">
        <v>39</v>
      </c>
      <c r="D409" s="97">
        <v>0</v>
      </c>
      <c r="E409" s="97">
        <v>0</v>
      </c>
      <c r="F409" s="239">
        <v>1330</v>
      </c>
      <c r="G409" s="117">
        <f>F409</f>
        <v>1330</v>
      </c>
      <c r="H409" s="117">
        <f>G409</f>
        <v>1330</v>
      </c>
      <c r="I409" s="180" t="e">
        <f t="shared" si="290"/>
        <v>#DIV/0!</v>
      </c>
      <c r="J409" s="180" t="e">
        <f t="shared" si="301"/>
        <v>#DIV/0!</v>
      </c>
      <c r="K409" s="180">
        <f t="shared" si="302"/>
        <v>100</v>
      </c>
      <c r="L409" s="180">
        <f t="shared" si="303"/>
        <v>100</v>
      </c>
    </row>
    <row r="410" spans="1:12" ht="12" customHeight="1">
      <c r="A410" s="382" t="s">
        <v>209</v>
      </c>
      <c r="B410" s="382"/>
      <c r="C410" s="382"/>
      <c r="D410" s="296">
        <f t="shared" ref="D410:D413" si="305">D411</f>
        <v>5300</v>
      </c>
      <c r="E410" s="297">
        <f t="shared" ref="E410:E413" si="306">E411</f>
        <v>4700</v>
      </c>
      <c r="F410" s="245">
        <f t="shared" ref="F410:H413" si="307">F411</f>
        <v>5310</v>
      </c>
      <c r="G410" s="127">
        <f t="shared" si="307"/>
        <v>5310</v>
      </c>
      <c r="H410" s="127">
        <f t="shared" si="307"/>
        <v>5310</v>
      </c>
      <c r="I410" s="182">
        <f t="shared" si="290"/>
        <v>88.679245283018872</v>
      </c>
      <c r="J410" s="182">
        <f t="shared" si="301"/>
        <v>112.97872340425532</v>
      </c>
      <c r="K410" s="182">
        <f t="shared" si="302"/>
        <v>100</v>
      </c>
      <c r="L410" s="182">
        <f t="shared" si="303"/>
        <v>100</v>
      </c>
    </row>
    <row r="411" spans="1:12" ht="12" customHeight="1">
      <c r="A411" s="389" t="s">
        <v>210</v>
      </c>
      <c r="B411" s="389"/>
      <c r="C411" s="389"/>
      <c r="D411" s="274">
        <f t="shared" si="305"/>
        <v>5300</v>
      </c>
      <c r="E411" s="275">
        <f t="shared" si="306"/>
        <v>4700</v>
      </c>
      <c r="F411" s="231">
        <f t="shared" si="307"/>
        <v>5310</v>
      </c>
      <c r="G411" s="114">
        <f t="shared" si="307"/>
        <v>5310</v>
      </c>
      <c r="H411" s="114">
        <f t="shared" si="307"/>
        <v>5310</v>
      </c>
      <c r="I411" s="183">
        <f t="shared" si="290"/>
        <v>88.679245283018872</v>
      </c>
      <c r="J411" s="183">
        <f t="shared" si="301"/>
        <v>112.97872340425532</v>
      </c>
      <c r="K411" s="183">
        <f t="shared" si="302"/>
        <v>100</v>
      </c>
      <c r="L411" s="183">
        <f t="shared" si="303"/>
        <v>100</v>
      </c>
    </row>
    <row r="412" spans="1:12" ht="12" customHeight="1">
      <c r="A412" s="385" t="s">
        <v>116</v>
      </c>
      <c r="B412" s="386"/>
      <c r="C412" s="386"/>
      <c r="D412" s="276">
        <f t="shared" si="305"/>
        <v>5300</v>
      </c>
      <c r="E412" s="277">
        <f t="shared" si="306"/>
        <v>4700</v>
      </c>
      <c r="F412" s="232">
        <f t="shared" si="307"/>
        <v>5310</v>
      </c>
      <c r="G412" s="115">
        <f t="shared" si="307"/>
        <v>5310</v>
      </c>
      <c r="H412" s="115">
        <f t="shared" si="307"/>
        <v>5310</v>
      </c>
      <c r="I412" s="184">
        <f t="shared" si="290"/>
        <v>88.679245283018872</v>
      </c>
      <c r="J412" s="184">
        <f t="shared" si="301"/>
        <v>112.97872340425532</v>
      </c>
      <c r="K412" s="184">
        <f t="shared" si="302"/>
        <v>100</v>
      </c>
      <c r="L412" s="184">
        <f t="shared" si="303"/>
        <v>100</v>
      </c>
    </row>
    <row r="413" spans="1:12" ht="12" customHeight="1">
      <c r="A413" s="26"/>
      <c r="B413" s="35">
        <v>3</v>
      </c>
      <c r="C413" s="36" t="s">
        <v>68</v>
      </c>
      <c r="D413" s="283">
        <f t="shared" si="305"/>
        <v>5300</v>
      </c>
      <c r="E413" s="284">
        <f t="shared" si="306"/>
        <v>4700</v>
      </c>
      <c r="F413" s="238">
        <f t="shared" si="307"/>
        <v>5310</v>
      </c>
      <c r="G413" s="119">
        <f t="shared" si="307"/>
        <v>5310</v>
      </c>
      <c r="H413" s="119">
        <f t="shared" si="307"/>
        <v>5310</v>
      </c>
      <c r="I413" s="180">
        <f t="shared" si="290"/>
        <v>88.679245283018872</v>
      </c>
      <c r="J413" s="180">
        <f t="shared" si="301"/>
        <v>112.97872340425532</v>
      </c>
      <c r="K413" s="180">
        <f t="shared" si="302"/>
        <v>100</v>
      </c>
      <c r="L413" s="180">
        <f t="shared" si="303"/>
        <v>100</v>
      </c>
    </row>
    <row r="414" spans="1:12" ht="12" customHeight="1">
      <c r="A414" s="26"/>
      <c r="B414" s="35">
        <v>37</v>
      </c>
      <c r="C414" s="36" t="s">
        <v>113</v>
      </c>
      <c r="D414" s="278">
        <f t="shared" ref="D414:E414" si="308">SUM(D415:D415)</f>
        <v>5300</v>
      </c>
      <c r="E414" s="279">
        <f t="shared" si="308"/>
        <v>4700</v>
      </c>
      <c r="F414" s="233">
        <f>SUM(F415:F415)</f>
        <v>5310</v>
      </c>
      <c r="G414" s="116">
        <f>SUM(G415:G415)</f>
        <v>5310</v>
      </c>
      <c r="H414" s="116">
        <f>SUM(H415:H415)</f>
        <v>5310</v>
      </c>
      <c r="I414" s="180">
        <f t="shared" si="290"/>
        <v>88.679245283018872</v>
      </c>
      <c r="J414" s="180">
        <f t="shared" si="301"/>
        <v>112.97872340425532</v>
      </c>
      <c r="K414" s="180">
        <f t="shared" si="302"/>
        <v>100</v>
      </c>
      <c r="L414" s="180">
        <f t="shared" si="303"/>
        <v>100</v>
      </c>
    </row>
    <row r="415" spans="1:12" ht="12" customHeight="1">
      <c r="A415" s="26"/>
      <c r="B415" s="37">
        <v>372</v>
      </c>
      <c r="C415" s="39" t="s">
        <v>114</v>
      </c>
      <c r="D415" s="97">
        <v>5300</v>
      </c>
      <c r="E415" s="97">
        <v>4700</v>
      </c>
      <c r="F415" s="239">
        <v>5310</v>
      </c>
      <c r="G415" s="117">
        <f>F415</f>
        <v>5310</v>
      </c>
      <c r="H415" s="117">
        <f>G415</f>
        <v>5310</v>
      </c>
      <c r="I415" s="180">
        <f t="shared" si="290"/>
        <v>88.679245283018872</v>
      </c>
      <c r="J415" s="180">
        <f t="shared" si="301"/>
        <v>112.97872340425532</v>
      </c>
      <c r="K415" s="180">
        <f t="shared" si="302"/>
        <v>100</v>
      </c>
      <c r="L415" s="180">
        <f t="shared" si="303"/>
        <v>100</v>
      </c>
    </row>
    <row r="416" spans="1:12" ht="12" customHeight="1">
      <c r="A416" s="382" t="s">
        <v>208</v>
      </c>
      <c r="B416" s="382"/>
      <c r="C416" s="382"/>
      <c r="D416" s="296">
        <f t="shared" ref="D416:D419" si="309">D417</f>
        <v>6359.28</v>
      </c>
      <c r="E416" s="297">
        <f t="shared" ref="E416:E419" si="310">E417</f>
        <v>1327.23</v>
      </c>
      <c r="F416" s="245">
        <f t="shared" ref="F416:H419" si="311">F417</f>
        <v>4000</v>
      </c>
      <c r="G416" s="127">
        <f t="shared" si="311"/>
        <v>4000</v>
      </c>
      <c r="H416" s="127">
        <f t="shared" si="311"/>
        <v>4000</v>
      </c>
      <c r="I416" s="182">
        <f t="shared" si="290"/>
        <v>20.870758953843833</v>
      </c>
      <c r="J416" s="182">
        <f t="shared" si="301"/>
        <v>301.37956495859794</v>
      </c>
      <c r="K416" s="182">
        <f t="shared" si="302"/>
        <v>100</v>
      </c>
      <c r="L416" s="182">
        <f t="shared" si="303"/>
        <v>100</v>
      </c>
    </row>
    <row r="417" spans="1:12" ht="12" customHeight="1">
      <c r="A417" s="389" t="s">
        <v>203</v>
      </c>
      <c r="B417" s="389"/>
      <c r="C417" s="389"/>
      <c r="D417" s="274">
        <f t="shared" si="309"/>
        <v>6359.28</v>
      </c>
      <c r="E417" s="275">
        <f t="shared" si="310"/>
        <v>1327.23</v>
      </c>
      <c r="F417" s="231">
        <f t="shared" si="311"/>
        <v>4000</v>
      </c>
      <c r="G417" s="114">
        <f t="shared" si="311"/>
        <v>4000</v>
      </c>
      <c r="H417" s="114">
        <f t="shared" si="311"/>
        <v>4000</v>
      </c>
      <c r="I417" s="183">
        <f t="shared" si="290"/>
        <v>20.870758953843833</v>
      </c>
      <c r="J417" s="183">
        <f t="shared" si="301"/>
        <v>301.37956495859794</v>
      </c>
      <c r="K417" s="183">
        <f t="shared" si="302"/>
        <v>100</v>
      </c>
      <c r="L417" s="183">
        <f t="shared" si="303"/>
        <v>100</v>
      </c>
    </row>
    <row r="418" spans="1:12" ht="12" customHeight="1">
      <c r="A418" s="385" t="s">
        <v>116</v>
      </c>
      <c r="B418" s="386"/>
      <c r="C418" s="386"/>
      <c r="D418" s="276">
        <f t="shared" si="309"/>
        <v>6359.28</v>
      </c>
      <c r="E418" s="277">
        <f t="shared" si="310"/>
        <v>1327.23</v>
      </c>
      <c r="F418" s="232">
        <f t="shared" si="311"/>
        <v>4000</v>
      </c>
      <c r="G418" s="115">
        <f t="shared" si="311"/>
        <v>4000</v>
      </c>
      <c r="H418" s="115">
        <f t="shared" si="311"/>
        <v>4000</v>
      </c>
      <c r="I418" s="184">
        <f t="shared" si="290"/>
        <v>20.870758953843833</v>
      </c>
      <c r="J418" s="184">
        <f t="shared" si="301"/>
        <v>301.37956495859794</v>
      </c>
      <c r="K418" s="184">
        <f t="shared" si="302"/>
        <v>100</v>
      </c>
      <c r="L418" s="184">
        <f t="shared" si="303"/>
        <v>100</v>
      </c>
    </row>
    <row r="419" spans="1:12" ht="12" customHeight="1">
      <c r="A419" s="26"/>
      <c r="B419" s="35">
        <v>3</v>
      </c>
      <c r="C419" s="36" t="s">
        <v>68</v>
      </c>
      <c r="D419" s="283">
        <f t="shared" si="309"/>
        <v>6359.28</v>
      </c>
      <c r="E419" s="284">
        <f t="shared" si="310"/>
        <v>1327.23</v>
      </c>
      <c r="F419" s="238">
        <f t="shared" si="311"/>
        <v>4000</v>
      </c>
      <c r="G419" s="119">
        <f t="shared" si="311"/>
        <v>4000</v>
      </c>
      <c r="H419" s="119">
        <f t="shared" si="311"/>
        <v>4000</v>
      </c>
      <c r="I419" s="180">
        <f t="shared" si="290"/>
        <v>20.870758953843833</v>
      </c>
      <c r="J419" s="180">
        <f t="shared" si="301"/>
        <v>301.37956495859794</v>
      </c>
      <c r="K419" s="180">
        <f t="shared" si="302"/>
        <v>100</v>
      </c>
      <c r="L419" s="180">
        <f t="shared" si="303"/>
        <v>100</v>
      </c>
    </row>
    <row r="420" spans="1:12" ht="12" customHeight="1">
      <c r="A420" s="26"/>
      <c r="B420" s="35">
        <v>38</v>
      </c>
      <c r="C420" s="36" t="s">
        <v>160</v>
      </c>
      <c r="D420" s="278">
        <f t="shared" ref="D420:E420" si="312">SUM(D421:D421)</f>
        <v>6359.28</v>
      </c>
      <c r="E420" s="279">
        <f t="shared" si="312"/>
        <v>1327.23</v>
      </c>
      <c r="F420" s="233">
        <f>SUM(F421:F421)</f>
        <v>4000</v>
      </c>
      <c r="G420" s="116">
        <f>SUM(G421:G421)</f>
        <v>4000</v>
      </c>
      <c r="H420" s="116">
        <f>SUM(H421:H421)</f>
        <v>4000</v>
      </c>
      <c r="I420" s="180">
        <f t="shared" si="290"/>
        <v>20.870758953843833</v>
      </c>
      <c r="J420" s="180">
        <f t="shared" si="301"/>
        <v>301.37956495859794</v>
      </c>
      <c r="K420" s="180">
        <f t="shared" si="302"/>
        <v>100</v>
      </c>
      <c r="L420" s="180">
        <f t="shared" si="303"/>
        <v>100</v>
      </c>
    </row>
    <row r="421" spans="1:12" ht="12" customHeight="1">
      <c r="A421" s="26"/>
      <c r="B421" s="37">
        <v>381</v>
      </c>
      <c r="C421" s="39" t="s">
        <v>39</v>
      </c>
      <c r="D421" s="97">
        <v>6359.28</v>
      </c>
      <c r="E421" s="97">
        <v>1327.23</v>
      </c>
      <c r="F421" s="239">
        <v>4000</v>
      </c>
      <c r="G421" s="117">
        <f>F421</f>
        <v>4000</v>
      </c>
      <c r="H421" s="117">
        <f>G421</f>
        <v>4000</v>
      </c>
      <c r="I421" s="180">
        <f t="shared" si="290"/>
        <v>20.870758953843833</v>
      </c>
      <c r="J421" s="180">
        <f t="shared" si="301"/>
        <v>301.37956495859794</v>
      </c>
      <c r="K421" s="180">
        <f t="shared" si="302"/>
        <v>100</v>
      </c>
      <c r="L421" s="180">
        <f t="shared" si="303"/>
        <v>100</v>
      </c>
    </row>
    <row r="422" spans="1:12" ht="12" customHeight="1">
      <c r="A422" s="393" t="s">
        <v>202</v>
      </c>
      <c r="B422" s="393"/>
      <c r="C422" s="393"/>
      <c r="D422" s="296">
        <f t="shared" ref="D422:D425" si="313">D423</f>
        <v>2000</v>
      </c>
      <c r="E422" s="297">
        <f t="shared" ref="E422:E425" si="314">E423</f>
        <v>2000</v>
      </c>
      <c r="F422" s="245">
        <f t="shared" ref="F422:H425" si="315">F423</f>
        <v>2000</v>
      </c>
      <c r="G422" s="127">
        <f t="shared" si="315"/>
        <v>2000</v>
      </c>
      <c r="H422" s="127">
        <f t="shared" si="315"/>
        <v>2000</v>
      </c>
      <c r="I422" s="182">
        <f t="shared" si="290"/>
        <v>100</v>
      </c>
      <c r="J422" s="182">
        <f t="shared" si="301"/>
        <v>100</v>
      </c>
      <c r="K422" s="182">
        <f t="shared" si="302"/>
        <v>100</v>
      </c>
      <c r="L422" s="182">
        <f t="shared" si="303"/>
        <v>100</v>
      </c>
    </row>
    <row r="423" spans="1:12" ht="12" customHeight="1">
      <c r="A423" s="389" t="s">
        <v>203</v>
      </c>
      <c r="B423" s="389"/>
      <c r="C423" s="389"/>
      <c r="D423" s="274">
        <f t="shared" si="313"/>
        <v>2000</v>
      </c>
      <c r="E423" s="275">
        <f t="shared" si="314"/>
        <v>2000</v>
      </c>
      <c r="F423" s="231">
        <f t="shared" si="315"/>
        <v>2000</v>
      </c>
      <c r="G423" s="114">
        <f t="shared" si="315"/>
        <v>2000</v>
      </c>
      <c r="H423" s="114">
        <f t="shared" si="315"/>
        <v>2000</v>
      </c>
      <c r="I423" s="183">
        <f t="shared" si="290"/>
        <v>100</v>
      </c>
      <c r="J423" s="183">
        <f t="shared" si="301"/>
        <v>100</v>
      </c>
      <c r="K423" s="183">
        <f t="shared" si="302"/>
        <v>100</v>
      </c>
      <c r="L423" s="183">
        <f t="shared" si="303"/>
        <v>100</v>
      </c>
    </row>
    <row r="424" spans="1:12" ht="12" customHeight="1">
      <c r="A424" s="385" t="s">
        <v>116</v>
      </c>
      <c r="B424" s="386"/>
      <c r="C424" s="386"/>
      <c r="D424" s="276">
        <f t="shared" si="313"/>
        <v>2000</v>
      </c>
      <c r="E424" s="277">
        <f t="shared" si="314"/>
        <v>2000</v>
      </c>
      <c r="F424" s="232">
        <f t="shared" si="315"/>
        <v>2000</v>
      </c>
      <c r="G424" s="115">
        <f t="shared" si="315"/>
        <v>2000</v>
      </c>
      <c r="H424" s="115">
        <f t="shared" si="315"/>
        <v>2000</v>
      </c>
      <c r="I424" s="184">
        <f t="shared" si="290"/>
        <v>100</v>
      </c>
      <c r="J424" s="184">
        <f t="shared" si="301"/>
        <v>100</v>
      </c>
      <c r="K424" s="184">
        <f t="shared" si="302"/>
        <v>100</v>
      </c>
      <c r="L424" s="184">
        <f t="shared" si="303"/>
        <v>100</v>
      </c>
    </row>
    <row r="425" spans="1:12" ht="12" customHeight="1">
      <c r="A425" s="26"/>
      <c r="B425" s="35">
        <v>3</v>
      </c>
      <c r="C425" s="36" t="s">
        <v>68</v>
      </c>
      <c r="D425" s="283">
        <f t="shared" si="313"/>
        <v>2000</v>
      </c>
      <c r="E425" s="284">
        <f t="shared" si="314"/>
        <v>2000</v>
      </c>
      <c r="F425" s="238">
        <f t="shared" si="315"/>
        <v>2000</v>
      </c>
      <c r="G425" s="119">
        <f t="shared" si="315"/>
        <v>2000</v>
      </c>
      <c r="H425" s="119">
        <f t="shared" si="315"/>
        <v>2000</v>
      </c>
      <c r="I425" s="180">
        <f t="shared" si="290"/>
        <v>100</v>
      </c>
      <c r="J425" s="180">
        <f t="shared" si="301"/>
        <v>100</v>
      </c>
      <c r="K425" s="180">
        <f t="shared" si="302"/>
        <v>100</v>
      </c>
      <c r="L425" s="180">
        <f t="shared" si="303"/>
        <v>100</v>
      </c>
    </row>
    <row r="426" spans="1:12" ht="12" customHeight="1">
      <c r="A426" s="26"/>
      <c r="B426" s="35">
        <v>37</v>
      </c>
      <c r="C426" s="36" t="s">
        <v>113</v>
      </c>
      <c r="D426" s="278">
        <f t="shared" ref="D426:E426" si="316">SUM(D427:D427)</f>
        <v>2000</v>
      </c>
      <c r="E426" s="279">
        <f t="shared" si="316"/>
        <v>2000</v>
      </c>
      <c r="F426" s="233">
        <f>SUM(F427:F427)</f>
        <v>2000</v>
      </c>
      <c r="G426" s="116">
        <f>SUM(G427:G427)</f>
        <v>2000</v>
      </c>
      <c r="H426" s="116">
        <f>SUM(H427:H427)</f>
        <v>2000</v>
      </c>
      <c r="I426" s="180">
        <f t="shared" si="290"/>
        <v>100</v>
      </c>
      <c r="J426" s="180">
        <f t="shared" si="301"/>
        <v>100</v>
      </c>
      <c r="K426" s="180">
        <f t="shared" si="302"/>
        <v>100</v>
      </c>
      <c r="L426" s="180">
        <f t="shared" si="303"/>
        <v>100</v>
      </c>
    </row>
    <row r="427" spans="1:12" ht="12" customHeight="1">
      <c r="A427" s="26"/>
      <c r="B427" s="37">
        <v>372</v>
      </c>
      <c r="C427" s="39" t="s">
        <v>114</v>
      </c>
      <c r="D427" s="97">
        <v>2000</v>
      </c>
      <c r="E427" s="97">
        <v>2000</v>
      </c>
      <c r="F427" s="239">
        <v>2000</v>
      </c>
      <c r="G427" s="117">
        <f>F427</f>
        <v>2000</v>
      </c>
      <c r="H427" s="117">
        <f>G427</f>
        <v>2000</v>
      </c>
      <c r="I427" s="180">
        <f t="shared" si="290"/>
        <v>100</v>
      </c>
      <c r="J427" s="180">
        <f t="shared" si="301"/>
        <v>100</v>
      </c>
      <c r="K427" s="180">
        <f t="shared" si="302"/>
        <v>100</v>
      </c>
      <c r="L427" s="180">
        <f t="shared" si="303"/>
        <v>100</v>
      </c>
    </row>
    <row r="428" spans="1:12" ht="12" customHeight="1">
      <c r="A428" s="382" t="s">
        <v>127</v>
      </c>
      <c r="B428" s="382"/>
      <c r="C428" s="382"/>
      <c r="D428" s="296">
        <f t="shared" ref="D428:E428" si="317">D429</f>
        <v>70941.67</v>
      </c>
      <c r="E428" s="297">
        <f t="shared" si="317"/>
        <v>59725.26</v>
      </c>
      <c r="F428" s="245">
        <f>F429</f>
        <v>59730</v>
      </c>
      <c r="G428" s="127">
        <f>G429</f>
        <v>59730</v>
      </c>
      <c r="H428" s="127">
        <f>H429</f>
        <v>59730</v>
      </c>
      <c r="I428" s="182">
        <f t="shared" si="290"/>
        <v>84.189250126195219</v>
      </c>
      <c r="J428" s="182">
        <f t="shared" si="301"/>
        <v>100.00793634050315</v>
      </c>
      <c r="K428" s="182">
        <f t="shared" si="302"/>
        <v>100</v>
      </c>
      <c r="L428" s="182">
        <f t="shared" si="303"/>
        <v>100</v>
      </c>
    </row>
    <row r="429" spans="1:12" ht="12" customHeight="1">
      <c r="A429" s="389" t="s">
        <v>203</v>
      </c>
      <c r="B429" s="389"/>
      <c r="C429" s="389"/>
      <c r="D429" s="274">
        <f t="shared" ref="D429:E429" si="318">D431</f>
        <v>70941.67</v>
      </c>
      <c r="E429" s="275">
        <f t="shared" si="318"/>
        <v>59725.26</v>
      </c>
      <c r="F429" s="231">
        <f>F431</f>
        <v>59730</v>
      </c>
      <c r="G429" s="114">
        <f>G431</f>
        <v>59730</v>
      </c>
      <c r="H429" s="114">
        <f>H431</f>
        <v>59730</v>
      </c>
      <c r="I429" s="183">
        <f t="shared" si="290"/>
        <v>84.189250126195219</v>
      </c>
      <c r="J429" s="183">
        <f t="shared" si="301"/>
        <v>100.00793634050315</v>
      </c>
      <c r="K429" s="183">
        <f t="shared" si="302"/>
        <v>100</v>
      </c>
      <c r="L429" s="183">
        <f t="shared" si="303"/>
        <v>100</v>
      </c>
    </row>
    <row r="430" spans="1:12" ht="12" customHeight="1">
      <c r="A430" s="385" t="s">
        <v>116</v>
      </c>
      <c r="B430" s="386"/>
      <c r="C430" s="386"/>
      <c r="D430" s="276">
        <f t="shared" ref="D430:D431" si="319">D431</f>
        <v>70941.67</v>
      </c>
      <c r="E430" s="277">
        <f t="shared" ref="E430:E431" si="320">E431</f>
        <v>59725.26</v>
      </c>
      <c r="F430" s="232">
        <f t="shared" ref="F430:H431" si="321">F431</f>
        <v>59730</v>
      </c>
      <c r="G430" s="115">
        <f t="shared" si="321"/>
        <v>59730</v>
      </c>
      <c r="H430" s="115">
        <f t="shared" si="321"/>
        <v>59730</v>
      </c>
      <c r="I430" s="184">
        <f t="shared" si="290"/>
        <v>84.189250126195219</v>
      </c>
      <c r="J430" s="184">
        <f t="shared" si="301"/>
        <v>100.00793634050315</v>
      </c>
      <c r="K430" s="184">
        <f t="shared" si="302"/>
        <v>100</v>
      </c>
      <c r="L430" s="184">
        <f t="shared" si="303"/>
        <v>100</v>
      </c>
    </row>
    <row r="431" spans="1:12" ht="12" customHeight="1">
      <c r="A431" s="26"/>
      <c r="B431" s="35">
        <v>3</v>
      </c>
      <c r="C431" s="36" t="s">
        <v>68</v>
      </c>
      <c r="D431" s="283">
        <f t="shared" si="319"/>
        <v>70941.67</v>
      </c>
      <c r="E431" s="284">
        <f t="shared" si="320"/>
        <v>59725.26</v>
      </c>
      <c r="F431" s="238">
        <f t="shared" si="321"/>
        <v>59730</v>
      </c>
      <c r="G431" s="119">
        <f t="shared" si="321"/>
        <v>59730</v>
      </c>
      <c r="H431" s="119">
        <f t="shared" si="321"/>
        <v>59730</v>
      </c>
      <c r="I431" s="180">
        <f t="shared" si="290"/>
        <v>84.189250126195219</v>
      </c>
      <c r="J431" s="180">
        <f t="shared" si="301"/>
        <v>100.00793634050315</v>
      </c>
      <c r="K431" s="180">
        <f t="shared" si="302"/>
        <v>100</v>
      </c>
      <c r="L431" s="180">
        <f t="shared" si="303"/>
        <v>100</v>
      </c>
    </row>
    <row r="432" spans="1:12" ht="12" customHeight="1">
      <c r="A432" s="26"/>
      <c r="B432" s="35">
        <v>37</v>
      </c>
      <c r="C432" s="36" t="s">
        <v>198</v>
      </c>
      <c r="D432" s="278">
        <f t="shared" ref="D432:E432" si="322">SUM(D433:D433)</f>
        <v>70941.67</v>
      </c>
      <c r="E432" s="279">
        <f t="shared" si="322"/>
        <v>59725.26</v>
      </c>
      <c r="F432" s="233">
        <f>SUM(F433:F433)</f>
        <v>59730</v>
      </c>
      <c r="G432" s="116">
        <f>SUM(G433:G433)</f>
        <v>59730</v>
      </c>
      <c r="H432" s="116">
        <f>SUM(H433:H433)</f>
        <v>59730</v>
      </c>
      <c r="I432" s="180">
        <f t="shared" si="290"/>
        <v>84.189250126195219</v>
      </c>
      <c r="J432" s="180">
        <f t="shared" si="301"/>
        <v>100.00793634050315</v>
      </c>
      <c r="K432" s="180">
        <f t="shared" si="302"/>
        <v>100</v>
      </c>
      <c r="L432" s="180">
        <f t="shared" si="303"/>
        <v>100</v>
      </c>
    </row>
    <row r="433" spans="1:12" ht="12" customHeight="1">
      <c r="A433" s="26"/>
      <c r="B433" s="37">
        <v>372</v>
      </c>
      <c r="C433" s="39" t="s">
        <v>114</v>
      </c>
      <c r="D433" s="97">
        <v>70941.67</v>
      </c>
      <c r="E433" s="97">
        <v>59725.26</v>
      </c>
      <c r="F433" s="239">
        <v>59730</v>
      </c>
      <c r="G433" s="117">
        <f>F433</f>
        <v>59730</v>
      </c>
      <c r="H433" s="117">
        <f>G433</f>
        <v>59730</v>
      </c>
      <c r="I433" s="180">
        <f t="shared" si="290"/>
        <v>84.189250126195219</v>
      </c>
      <c r="J433" s="180">
        <f t="shared" si="301"/>
        <v>100.00793634050315</v>
      </c>
      <c r="K433" s="180">
        <f t="shared" si="302"/>
        <v>100</v>
      </c>
      <c r="L433" s="180">
        <f t="shared" si="303"/>
        <v>100</v>
      </c>
    </row>
    <row r="434" spans="1:12" ht="12" customHeight="1">
      <c r="A434" s="382" t="s">
        <v>128</v>
      </c>
      <c r="B434" s="382"/>
      <c r="C434" s="382"/>
      <c r="D434" s="296">
        <f t="shared" ref="D434:E434" si="323">D435</f>
        <v>0</v>
      </c>
      <c r="E434" s="297">
        <f t="shared" si="323"/>
        <v>0</v>
      </c>
      <c r="F434" s="245">
        <f>F435</f>
        <v>115680</v>
      </c>
      <c r="G434" s="127">
        <f>G435</f>
        <v>115680</v>
      </c>
      <c r="H434" s="127">
        <f>H435</f>
        <v>115680</v>
      </c>
      <c r="I434" s="182" t="e">
        <f t="shared" si="290"/>
        <v>#DIV/0!</v>
      </c>
      <c r="J434" s="182" t="e">
        <f t="shared" si="301"/>
        <v>#DIV/0!</v>
      </c>
      <c r="K434" s="182">
        <f t="shared" si="302"/>
        <v>100</v>
      </c>
      <c r="L434" s="182">
        <f t="shared" si="303"/>
        <v>100</v>
      </c>
    </row>
    <row r="435" spans="1:12" ht="12" customHeight="1">
      <c r="A435" s="389" t="s">
        <v>203</v>
      </c>
      <c r="B435" s="389"/>
      <c r="C435" s="389"/>
      <c r="D435" s="274">
        <f t="shared" ref="D435:E435" si="324">D438</f>
        <v>0</v>
      </c>
      <c r="E435" s="275">
        <f t="shared" si="324"/>
        <v>0</v>
      </c>
      <c r="F435" s="231">
        <f>F438</f>
        <v>115680</v>
      </c>
      <c r="G435" s="114">
        <f>G438</f>
        <v>115680</v>
      </c>
      <c r="H435" s="114">
        <f>H438</f>
        <v>115680</v>
      </c>
      <c r="I435" s="183" t="e">
        <f t="shared" si="290"/>
        <v>#DIV/0!</v>
      </c>
      <c r="J435" s="183" t="e">
        <f t="shared" si="301"/>
        <v>#DIV/0!</v>
      </c>
      <c r="K435" s="183">
        <f t="shared" si="302"/>
        <v>100</v>
      </c>
      <c r="L435" s="183">
        <f t="shared" si="303"/>
        <v>100</v>
      </c>
    </row>
    <row r="436" spans="1:12" ht="12" customHeight="1">
      <c r="A436" s="385" t="s">
        <v>116</v>
      </c>
      <c r="B436" s="386"/>
      <c r="C436" s="386"/>
      <c r="D436" s="276">
        <f t="shared" ref="D436:E436" si="325">SUM(D434-D437)</f>
        <v>0</v>
      </c>
      <c r="E436" s="277">
        <f t="shared" si="325"/>
        <v>0</v>
      </c>
      <c r="F436" s="232">
        <f>SUM(F434-F437)</f>
        <v>6640</v>
      </c>
      <c r="G436" s="115">
        <f>SUM(G434-G437)</f>
        <v>6640</v>
      </c>
      <c r="H436" s="115">
        <f>SUM(H434-H437)</f>
        <v>6640</v>
      </c>
      <c r="I436" s="184" t="e">
        <f t="shared" si="290"/>
        <v>#DIV/0!</v>
      </c>
      <c r="J436" s="184" t="e">
        <f t="shared" si="301"/>
        <v>#DIV/0!</v>
      </c>
      <c r="K436" s="184">
        <f t="shared" si="302"/>
        <v>100</v>
      </c>
      <c r="L436" s="184">
        <f t="shared" si="303"/>
        <v>100</v>
      </c>
    </row>
    <row r="437" spans="1:12" ht="12" customHeight="1">
      <c r="A437" s="390" t="s">
        <v>287</v>
      </c>
      <c r="B437" s="391"/>
      <c r="C437" s="391"/>
      <c r="D437" s="276">
        <v>0</v>
      </c>
      <c r="E437" s="277">
        <v>0</v>
      </c>
      <c r="F437" s="232">
        <v>109040</v>
      </c>
      <c r="G437" s="115">
        <v>109040</v>
      </c>
      <c r="H437" s="115">
        <v>109040</v>
      </c>
      <c r="I437" s="184" t="e">
        <f t="shared" si="290"/>
        <v>#DIV/0!</v>
      </c>
      <c r="J437" s="184" t="e">
        <f t="shared" si="301"/>
        <v>#DIV/0!</v>
      </c>
      <c r="K437" s="184">
        <f t="shared" si="302"/>
        <v>100</v>
      </c>
      <c r="L437" s="184">
        <f t="shared" si="303"/>
        <v>100</v>
      </c>
    </row>
    <row r="438" spans="1:12" ht="12" customHeight="1">
      <c r="A438" s="26"/>
      <c r="B438" s="35">
        <v>3</v>
      </c>
      <c r="C438" s="36" t="s">
        <v>68</v>
      </c>
      <c r="D438" s="283">
        <f t="shared" ref="D438:E438" si="326">SUM(D439,D443)</f>
        <v>0</v>
      </c>
      <c r="E438" s="284">
        <f t="shared" si="326"/>
        <v>0</v>
      </c>
      <c r="F438" s="238">
        <f>SUM(F439,F443)</f>
        <v>115680</v>
      </c>
      <c r="G438" s="119">
        <f>SUM(G439,G443)</f>
        <v>115680</v>
      </c>
      <c r="H438" s="119">
        <f>SUM(H439,H443)</f>
        <v>115680</v>
      </c>
      <c r="I438" s="180" t="e">
        <f t="shared" si="290"/>
        <v>#DIV/0!</v>
      </c>
      <c r="J438" s="180" t="e">
        <f t="shared" si="301"/>
        <v>#DIV/0!</v>
      </c>
      <c r="K438" s="180">
        <f t="shared" si="302"/>
        <v>100</v>
      </c>
      <c r="L438" s="180">
        <f t="shared" si="303"/>
        <v>100</v>
      </c>
    </row>
    <row r="439" spans="1:12" ht="12" customHeight="1">
      <c r="A439" s="26"/>
      <c r="B439" s="43">
        <v>31</v>
      </c>
      <c r="C439" s="36" t="s">
        <v>165</v>
      </c>
      <c r="D439" s="289">
        <f t="shared" ref="D439:E439" si="327">SUM(D440,D442)</f>
        <v>0</v>
      </c>
      <c r="E439" s="290">
        <f t="shared" si="327"/>
        <v>0</v>
      </c>
      <c r="F439" s="241">
        <f>SUM(F440:F442)</f>
        <v>76520</v>
      </c>
      <c r="G439" s="122">
        <f>SUM(G440:G442)</f>
        <v>76520</v>
      </c>
      <c r="H439" s="122">
        <f>SUM(H440:H442)</f>
        <v>76520</v>
      </c>
      <c r="I439" s="180" t="e">
        <f t="shared" si="290"/>
        <v>#DIV/0!</v>
      </c>
      <c r="J439" s="180" t="e">
        <f t="shared" si="301"/>
        <v>#DIV/0!</v>
      </c>
      <c r="K439" s="180">
        <f t="shared" si="302"/>
        <v>100</v>
      </c>
      <c r="L439" s="180">
        <f t="shared" si="303"/>
        <v>100</v>
      </c>
    </row>
    <row r="440" spans="1:12" ht="12" customHeight="1">
      <c r="A440" s="26"/>
      <c r="B440" s="37">
        <v>311</v>
      </c>
      <c r="C440" s="39" t="s">
        <v>166</v>
      </c>
      <c r="D440" s="97">
        <v>0</v>
      </c>
      <c r="E440" s="97">
        <v>0</v>
      </c>
      <c r="F440" s="239">
        <v>65100</v>
      </c>
      <c r="G440" s="117">
        <f t="shared" ref="G440:H442" si="328">F440</f>
        <v>65100</v>
      </c>
      <c r="H440" s="117">
        <f t="shared" si="328"/>
        <v>65100</v>
      </c>
      <c r="I440" s="180" t="e">
        <f t="shared" si="290"/>
        <v>#DIV/0!</v>
      </c>
      <c r="J440" s="180" t="e">
        <f t="shared" si="301"/>
        <v>#DIV/0!</v>
      </c>
      <c r="K440" s="180">
        <f t="shared" si="302"/>
        <v>100</v>
      </c>
      <c r="L440" s="180">
        <f t="shared" si="303"/>
        <v>100</v>
      </c>
    </row>
    <row r="441" spans="1:12" ht="12" customHeight="1">
      <c r="A441" s="26"/>
      <c r="B441" s="37">
        <v>312</v>
      </c>
      <c r="C441" s="39" t="s">
        <v>78</v>
      </c>
      <c r="D441" s="97">
        <v>0</v>
      </c>
      <c r="E441" s="97">
        <v>0</v>
      </c>
      <c r="F441" s="239">
        <v>3320</v>
      </c>
      <c r="G441" s="117">
        <f t="shared" si="328"/>
        <v>3320</v>
      </c>
      <c r="H441" s="117">
        <f t="shared" si="328"/>
        <v>3320</v>
      </c>
      <c r="I441" s="180" t="e">
        <f t="shared" si="290"/>
        <v>#DIV/0!</v>
      </c>
      <c r="J441" s="180" t="e">
        <f t="shared" si="301"/>
        <v>#DIV/0!</v>
      </c>
      <c r="K441" s="180">
        <f t="shared" si="302"/>
        <v>100</v>
      </c>
      <c r="L441" s="180">
        <f t="shared" si="303"/>
        <v>100</v>
      </c>
    </row>
    <row r="442" spans="1:12" ht="12" customHeight="1">
      <c r="A442" s="26"/>
      <c r="B442" s="37">
        <v>313</v>
      </c>
      <c r="C442" s="39" t="s">
        <v>37</v>
      </c>
      <c r="D442" s="97">
        <v>0</v>
      </c>
      <c r="E442" s="97">
        <v>0</v>
      </c>
      <c r="F442" s="239">
        <v>8100</v>
      </c>
      <c r="G442" s="117">
        <f t="shared" si="328"/>
        <v>8100</v>
      </c>
      <c r="H442" s="117">
        <f t="shared" si="328"/>
        <v>8100</v>
      </c>
      <c r="I442" s="180" t="e">
        <f t="shared" si="290"/>
        <v>#DIV/0!</v>
      </c>
      <c r="J442" s="180" t="e">
        <f t="shared" si="301"/>
        <v>#DIV/0!</v>
      </c>
      <c r="K442" s="180">
        <f t="shared" si="302"/>
        <v>100</v>
      </c>
      <c r="L442" s="180">
        <f t="shared" si="303"/>
        <v>100</v>
      </c>
    </row>
    <row r="443" spans="1:12" ht="12" customHeight="1">
      <c r="A443" s="26"/>
      <c r="B443" s="35">
        <v>32</v>
      </c>
      <c r="C443" s="36" t="s">
        <v>69</v>
      </c>
      <c r="D443" s="283">
        <f t="shared" ref="D443:E443" si="329">SUM(D445,D446)</f>
        <v>0</v>
      </c>
      <c r="E443" s="284">
        <f t="shared" si="329"/>
        <v>0</v>
      </c>
      <c r="F443" s="238">
        <f>SUM(F444:F446)</f>
        <v>39160</v>
      </c>
      <c r="G443" s="119">
        <f>SUM(G444:G446)</f>
        <v>39160</v>
      </c>
      <c r="H443" s="119">
        <f>SUM(H444:H446)</f>
        <v>39160</v>
      </c>
      <c r="I443" s="180" t="e">
        <f t="shared" si="290"/>
        <v>#DIV/0!</v>
      </c>
      <c r="J443" s="180" t="e">
        <f t="shared" si="301"/>
        <v>#DIV/0!</v>
      </c>
      <c r="K443" s="180">
        <f t="shared" si="302"/>
        <v>100</v>
      </c>
      <c r="L443" s="180">
        <f t="shared" si="303"/>
        <v>100</v>
      </c>
    </row>
    <row r="444" spans="1:12" ht="12" customHeight="1">
      <c r="A444" s="26"/>
      <c r="B444" s="37">
        <v>321</v>
      </c>
      <c r="C444" s="41" t="s">
        <v>79</v>
      </c>
      <c r="D444" s="99">
        <v>0</v>
      </c>
      <c r="E444" s="99">
        <v>0</v>
      </c>
      <c r="F444" s="239">
        <v>3320</v>
      </c>
      <c r="G444" s="117">
        <f t="shared" ref="G444:H446" si="330">F444</f>
        <v>3320</v>
      </c>
      <c r="H444" s="117">
        <f t="shared" si="330"/>
        <v>3320</v>
      </c>
      <c r="I444" s="180" t="e">
        <f t="shared" si="290"/>
        <v>#DIV/0!</v>
      </c>
      <c r="J444" s="180" t="e">
        <f t="shared" si="301"/>
        <v>#DIV/0!</v>
      </c>
      <c r="K444" s="180">
        <f t="shared" si="302"/>
        <v>100</v>
      </c>
      <c r="L444" s="180">
        <f t="shared" si="303"/>
        <v>100</v>
      </c>
    </row>
    <row r="445" spans="1:12" ht="12" customHeight="1">
      <c r="A445" s="26"/>
      <c r="B445" s="37">
        <v>322</v>
      </c>
      <c r="C445" s="39" t="s">
        <v>74</v>
      </c>
      <c r="D445" s="97">
        <v>0</v>
      </c>
      <c r="E445" s="97">
        <v>0</v>
      </c>
      <c r="F445" s="239">
        <v>2660</v>
      </c>
      <c r="G445" s="117">
        <f t="shared" si="330"/>
        <v>2660</v>
      </c>
      <c r="H445" s="117">
        <f t="shared" si="330"/>
        <v>2660</v>
      </c>
      <c r="I445" s="180" t="e">
        <f t="shared" si="290"/>
        <v>#DIV/0!</v>
      </c>
      <c r="J445" s="180" t="e">
        <f t="shared" si="301"/>
        <v>#DIV/0!</v>
      </c>
      <c r="K445" s="180">
        <f t="shared" si="302"/>
        <v>100</v>
      </c>
      <c r="L445" s="180">
        <f t="shared" si="303"/>
        <v>100</v>
      </c>
    </row>
    <row r="446" spans="1:12" ht="12" customHeight="1">
      <c r="A446" s="26"/>
      <c r="B446" s="37">
        <v>323</v>
      </c>
      <c r="C446" s="39" t="s">
        <v>70</v>
      </c>
      <c r="D446" s="97">
        <v>0</v>
      </c>
      <c r="E446" s="97">
        <v>0</v>
      </c>
      <c r="F446" s="239">
        <v>33180</v>
      </c>
      <c r="G446" s="117">
        <f t="shared" si="330"/>
        <v>33180</v>
      </c>
      <c r="H446" s="117">
        <f t="shared" si="330"/>
        <v>33180</v>
      </c>
      <c r="I446" s="180" t="e">
        <f t="shared" si="290"/>
        <v>#DIV/0!</v>
      </c>
      <c r="J446" s="180" t="e">
        <f t="shared" si="301"/>
        <v>#DIV/0!</v>
      </c>
      <c r="K446" s="180">
        <f t="shared" si="302"/>
        <v>100</v>
      </c>
      <c r="L446" s="180">
        <f t="shared" si="303"/>
        <v>100</v>
      </c>
    </row>
    <row r="447" spans="1:12" ht="12" customHeight="1">
      <c r="A447" s="392" t="s">
        <v>306</v>
      </c>
      <c r="B447" s="392"/>
      <c r="C447" s="392"/>
      <c r="D447" s="283">
        <f t="shared" ref="D447:E447" si="331">SUM(D448)</f>
        <v>0</v>
      </c>
      <c r="E447" s="284">
        <f t="shared" si="331"/>
        <v>0</v>
      </c>
      <c r="F447" s="238">
        <f>SUM(F448)</f>
        <v>0</v>
      </c>
      <c r="G447" s="119">
        <f>SUM(G448)</f>
        <v>0</v>
      </c>
      <c r="H447" s="119">
        <f>SUM(H448)</f>
        <v>0</v>
      </c>
      <c r="I447" s="188" t="e">
        <f t="shared" si="290"/>
        <v>#DIV/0!</v>
      </c>
      <c r="J447" s="188" t="e">
        <f t="shared" si="301"/>
        <v>#DIV/0!</v>
      </c>
      <c r="K447" s="188" t="e">
        <f t="shared" si="302"/>
        <v>#DIV/0!</v>
      </c>
      <c r="L447" s="188" t="e">
        <f t="shared" si="303"/>
        <v>#DIV/0!</v>
      </c>
    </row>
    <row r="448" spans="1:12" ht="12" customHeight="1">
      <c r="A448" s="381" t="s">
        <v>195</v>
      </c>
      <c r="B448" s="381"/>
      <c r="C448" s="381"/>
      <c r="D448" s="270">
        <f t="shared" ref="D448:D452" si="332">D449</f>
        <v>0</v>
      </c>
      <c r="E448" s="271">
        <f t="shared" ref="E448:E452" si="333">E449</f>
        <v>0</v>
      </c>
      <c r="F448" s="229">
        <f t="shared" ref="F448:H452" si="334">F449</f>
        <v>0</v>
      </c>
      <c r="G448" s="112">
        <f t="shared" si="334"/>
        <v>0</v>
      </c>
      <c r="H448" s="112">
        <f t="shared" si="334"/>
        <v>0</v>
      </c>
      <c r="I448" s="181" t="e">
        <f t="shared" si="290"/>
        <v>#DIV/0!</v>
      </c>
      <c r="J448" s="181" t="e">
        <f t="shared" si="301"/>
        <v>#DIV/0!</v>
      </c>
      <c r="K448" s="181" t="e">
        <f t="shared" si="302"/>
        <v>#DIV/0!</v>
      </c>
      <c r="L448" s="181" t="e">
        <f t="shared" si="303"/>
        <v>#DIV/0!</v>
      </c>
    </row>
    <row r="449" spans="1:12" ht="12" customHeight="1">
      <c r="A449" s="382" t="s">
        <v>129</v>
      </c>
      <c r="B449" s="382"/>
      <c r="C449" s="382"/>
      <c r="D449" s="272">
        <f t="shared" si="332"/>
        <v>0</v>
      </c>
      <c r="E449" s="273">
        <f t="shared" si="333"/>
        <v>0</v>
      </c>
      <c r="F449" s="230">
        <f t="shared" si="334"/>
        <v>0</v>
      </c>
      <c r="G449" s="113">
        <f t="shared" si="334"/>
        <v>0</v>
      </c>
      <c r="H449" s="113">
        <f t="shared" si="334"/>
        <v>0</v>
      </c>
      <c r="I449" s="182" t="e">
        <f t="shared" si="290"/>
        <v>#DIV/0!</v>
      </c>
      <c r="J449" s="182" t="e">
        <f t="shared" si="301"/>
        <v>#DIV/0!</v>
      </c>
      <c r="K449" s="182" t="e">
        <f t="shared" si="302"/>
        <v>#DIV/0!</v>
      </c>
      <c r="L449" s="182" t="e">
        <f t="shared" si="303"/>
        <v>#DIV/0!</v>
      </c>
    </row>
    <row r="450" spans="1:12" ht="12" customHeight="1">
      <c r="A450" s="383" t="s">
        <v>196</v>
      </c>
      <c r="B450" s="384"/>
      <c r="C450" s="384"/>
      <c r="D450" s="274">
        <f t="shared" si="332"/>
        <v>0</v>
      </c>
      <c r="E450" s="275">
        <f t="shared" si="333"/>
        <v>0</v>
      </c>
      <c r="F450" s="231">
        <f t="shared" si="334"/>
        <v>0</v>
      </c>
      <c r="G450" s="114">
        <f t="shared" si="334"/>
        <v>0</v>
      </c>
      <c r="H450" s="114">
        <f t="shared" si="334"/>
        <v>0</v>
      </c>
      <c r="I450" s="183" t="e">
        <f t="shared" si="290"/>
        <v>#DIV/0!</v>
      </c>
      <c r="J450" s="183" t="e">
        <f t="shared" si="301"/>
        <v>#DIV/0!</v>
      </c>
      <c r="K450" s="183" t="e">
        <f t="shared" si="302"/>
        <v>#DIV/0!</v>
      </c>
      <c r="L450" s="183" t="e">
        <f t="shared" si="303"/>
        <v>#DIV/0!</v>
      </c>
    </row>
    <row r="451" spans="1:12" ht="12" customHeight="1">
      <c r="A451" s="385" t="s">
        <v>116</v>
      </c>
      <c r="B451" s="386"/>
      <c r="C451" s="386"/>
      <c r="D451" s="276">
        <f t="shared" si="332"/>
        <v>0</v>
      </c>
      <c r="E451" s="277">
        <f t="shared" si="333"/>
        <v>0</v>
      </c>
      <c r="F451" s="232">
        <f t="shared" si="334"/>
        <v>0</v>
      </c>
      <c r="G451" s="115">
        <f t="shared" si="334"/>
        <v>0</v>
      </c>
      <c r="H451" s="115">
        <f t="shared" si="334"/>
        <v>0</v>
      </c>
      <c r="I451" s="184" t="e">
        <f t="shared" si="290"/>
        <v>#DIV/0!</v>
      </c>
      <c r="J451" s="184" t="e">
        <f t="shared" si="301"/>
        <v>#DIV/0!</v>
      </c>
      <c r="K451" s="184" t="e">
        <f t="shared" si="302"/>
        <v>#DIV/0!</v>
      </c>
      <c r="L451" s="184" t="e">
        <f t="shared" si="303"/>
        <v>#DIV/0!</v>
      </c>
    </row>
    <row r="452" spans="1:12" ht="12" customHeight="1">
      <c r="A452" s="26"/>
      <c r="B452" s="35">
        <v>4</v>
      </c>
      <c r="C452" s="36" t="s">
        <v>197</v>
      </c>
      <c r="D452" s="283">
        <f t="shared" si="332"/>
        <v>0</v>
      </c>
      <c r="E452" s="284">
        <f t="shared" si="333"/>
        <v>0</v>
      </c>
      <c r="F452" s="238">
        <f t="shared" si="334"/>
        <v>0</v>
      </c>
      <c r="G452" s="119">
        <f t="shared" si="334"/>
        <v>0</v>
      </c>
      <c r="H452" s="119">
        <f t="shared" si="334"/>
        <v>0</v>
      </c>
      <c r="I452" s="180" t="e">
        <f t="shared" si="290"/>
        <v>#DIV/0!</v>
      </c>
      <c r="J452" s="180" t="e">
        <f t="shared" si="301"/>
        <v>#DIV/0!</v>
      </c>
      <c r="K452" s="180" t="e">
        <f t="shared" si="302"/>
        <v>#DIV/0!</v>
      </c>
      <c r="L452" s="180" t="e">
        <f t="shared" si="303"/>
        <v>#DIV/0!</v>
      </c>
    </row>
    <row r="453" spans="1:12" ht="12" customHeight="1">
      <c r="A453" s="58"/>
      <c r="B453" s="59">
        <v>42</v>
      </c>
      <c r="C453" s="60" t="s">
        <v>130</v>
      </c>
      <c r="D453" s="278">
        <f t="shared" ref="D453:E453" si="335">SUM(D454:D454)</f>
        <v>0</v>
      </c>
      <c r="E453" s="279">
        <f t="shared" si="335"/>
        <v>0</v>
      </c>
      <c r="F453" s="233">
        <f>SUM(F454:F454)</f>
        <v>0</v>
      </c>
      <c r="G453" s="116">
        <f>SUM(G454:G454)</f>
        <v>0</v>
      </c>
      <c r="H453" s="116">
        <f>SUM(H454:H454)</f>
        <v>0</v>
      </c>
      <c r="I453" s="180" t="e">
        <f t="shared" si="290"/>
        <v>#DIV/0!</v>
      </c>
      <c r="J453" s="180" t="e">
        <f t="shared" si="301"/>
        <v>#DIV/0!</v>
      </c>
      <c r="K453" s="180" t="e">
        <f t="shared" si="302"/>
        <v>#DIV/0!</v>
      </c>
      <c r="L453" s="180" t="e">
        <f t="shared" si="303"/>
        <v>#DIV/0!</v>
      </c>
    </row>
    <row r="454" spans="1:12" ht="12" customHeight="1">
      <c r="A454" s="26"/>
      <c r="B454" s="37">
        <v>426</v>
      </c>
      <c r="C454" s="39" t="s">
        <v>48</v>
      </c>
      <c r="D454" s="97">
        <v>0</v>
      </c>
      <c r="E454" s="97">
        <v>0</v>
      </c>
      <c r="F454" s="234">
        <v>0</v>
      </c>
      <c r="G454" s="117">
        <v>0</v>
      </c>
      <c r="H454" s="117">
        <v>0</v>
      </c>
      <c r="I454" s="180" t="e">
        <f t="shared" si="290"/>
        <v>#DIV/0!</v>
      </c>
      <c r="J454" s="180" t="e">
        <f t="shared" si="301"/>
        <v>#DIV/0!</v>
      </c>
      <c r="K454" s="180" t="e">
        <f t="shared" si="302"/>
        <v>#DIV/0!</v>
      </c>
      <c r="L454" s="180" t="e">
        <f t="shared" si="303"/>
        <v>#DIV/0!</v>
      </c>
    </row>
    <row r="455" spans="1:12" ht="12" customHeight="1">
      <c r="A455" s="26"/>
      <c r="B455" s="61"/>
      <c r="C455" s="62"/>
      <c r="D455" s="70"/>
      <c r="E455" s="70"/>
      <c r="F455" s="256"/>
      <c r="G455" s="137"/>
      <c r="H455" s="137"/>
      <c r="I455" s="202"/>
      <c r="J455" s="202"/>
      <c r="K455" s="202"/>
      <c r="L455" s="202"/>
    </row>
    <row r="456" spans="1:12" ht="12" customHeight="1">
      <c r="A456" s="26"/>
      <c r="B456" s="61"/>
      <c r="C456" s="62"/>
      <c r="D456" s="70"/>
      <c r="E456" s="70"/>
      <c r="F456" s="256"/>
      <c r="G456" s="137"/>
      <c r="H456" s="137"/>
      <c r="I456" s="202"/>
      <c r="J456" s="202"/>
      <c r="K456" s="202"/>
      <c r="L456" s="202"/>
    </row>
    <row r="457" spans="1:12" ht="12" customHeight="1">
      <c r="A457" s="26"/>
      <c r="B457" s="61"/>
      <c r="C457" s="62"/>
      <c r="D457" s="376" t="s">
        <v>310</v>
      </c>
      <c r="E457" s="376"/>
      <c r="F457" s="376"/>
      <c r="G457" s="376"/>
      <c r="H457" s="376"/>
      <c r="I457" s="376"/>
      <c r="J457" s="376"/>
      <c r="K457" s="376"/>
      <c r="L457" s="376"/>
    </row>
    <row r="458" spans="1:12" ht="24" customHeight="1">
      <c r="A458" s="387" t="s">
        <v>131</v>
      </c>
      <c r="B458" s="387"/>
      <c r="C458" s="387"/>
      <c r="D458" s="387"/>
      <c r="E458" s="387"/>
      <c r="F458" s="387"/>
      <c r="G458" s="387"/>
      <c r="H458" s="387"/>
      <c r="I458" s="387"/>
      <c r="J458" s="387"/>
      <c r="K458" s="203"/>
      <c r="L458" s="203"/>
    </row>
    <row r="459" spans="1:12" ht="12" customHeight="1">
      <c r="A459" s="63"/>
      <c r="B459" s="63"/>
      <c r="C459" s="63"/>
      <c r="D459" s="70"/>
      <c r="E459" s="70"/>
      <c r="F459" s="257"/>
      <c r="G459" s="138"/>
      <c r="H459" s="138"/>
      <c r="I459" s="204"/>
      <c r="J459" s="202"/>
      <c r="K459" s="202"/>
      <c r="L459" s="202"/>
    </row>
    <row r="460" spans="1:12" ht="12" customHeight="1">
      <c r="A460" s="63"/>
      <c r="B460" s="63"/>
      <c r="C460" s="63"/>
      <c r="D460" s="70"/>
      <c r="E460" s="70"/>
      <c r="F460" s="257"/>
      <c r="G460" s="138"/>
      <c r="H460" s="138"/>
      <c r="I460" s="204"/>
      <c r="J460" s="202"/>
      <c r="K460" s="202"/>
      <c r="L460" s="202"/>
    </row>
    <row r="461" spans="1:12" ht="12" customHeight="1">
      <c r="A461" s="388" t="s">
        <v>132</v>
      </c>
      <c r="B461" s="388"/>
      <c r="C461" s="388"/>
      <c r="D461" s="388"/>
      <c r="E461" s="388"/>
      <c r="F461" s="388"/>
      <c r="G461" s="388"/>
      <c r="H461" s="388"/>
      <c r="I461" s="388"/>
      <c r="J461" s="202"/>
      <c r="K461" s="202"/>
      <c r="L461" s="202"/>
    </row>
    <row r="462" spans="1:12" ht="12" customHeight="1">
      <c r="A462" s="376" t="s">
        <v>133</v>
      </c>
      <c r="B462" s="376"/>
      <c r="C462" s="376"/>
      <c r="D462" s="376"/>
      <c r="E462" s="376"/>
      <c r="F462" s="376"/>
      <c r="G462" s="376"/>
      <c r="H462" s="139"/>
      <c r="I462" s="175"/>
      <c r="J462" s="202"/>
      <c r="K462" s="202"/>
      <c r="L462" s="202"/>
    </row>
    <row r="463" spans="1:12" ht="12" customHeight="1">
      <c r="A463" s="374"/>
      <c r="B463" s="374"/>
      <c r="C463" s="374"/>
      <c r="F463" s="258"/>
      <c r="G463" s="69"/>
      <c r="H463" s="69"/>
      <c r="I463" s="175"/>
      <c r="J463" s="202"/>
      <c r="K463" s="202"/>
      <c r="L463" s="202"/>
    </row>
    <row r="464" spans="1:12" ht="12" customHeight="1">
      <c r="A464" s="64"/>
      <c r="B464" s="64"/>
      <c r="C464" s="64"/>
      <c r="F464" s="258"/>
      <c r="G464" s="69"/>
      <c r="H464" s="69"/>
      <c r="I464" s="175"/>
      <c r="J464" s="202"/>
      <c r="K464" s="202"/>
      <c r="L464" s="202"/>
    </row>
    <row r="465" spans="1:12" ht="12" customHeight="1">
      <c r="A465" s="373" t="s">
        <v>134</v>
      </c>
      <c r="B465" s="373"/>
      <c r="C465" s="373"/>
      <c r="D465" s="373"/>
      <c r="E465" s="373"/>
      <c r="F465" s="373"/>
      <c r="G465" s="373"/>
      <c r="H465" s="373"/>
      <c r="I465" s="373"/>
      <c r="J465" s="373"/>
      <c r="K465" s="205"/>
      <c r="L465" s="205"/>
    </row>
    <row r="466" spans="1:12" ht="12" customHeight="1">
      <c r="A466" s="377" t="s">
        <v>135</v>
      </c>
      <c r="B466" s="377"/>
      <c r="C466" s="377"/>
      <c r="D466" s="377"/>
      <c r="E466" s="377"/>
      <c r="F466" s="377"/>
      <c r="G466" s="377"/>
      <c r="H466" s="377"/>
      <c r="I466" s="377"/>
      <c r="J466" s="377"/>
      <c r="K466" s="206"/>
      <c r="L466" s="206"/>
    </row>
    <row r="467" spans="1:12" ht="12" customHeight="1">
      <c r="A467" s="378" t="s">
        <v>136</v>
      </c>
      <c r="B467" s="378"/>
      <c r="C467" s="378"/>
      <c r="D467" s="378"/>
      <c r="E467" s="378"/>
      <c r="F467" s="378"/>
      <c r="G467" s="378"/>
      <c r="H467" s="378"/>
      <c r="I467" s="378"/>
      <c r="J467" s="378"/>
      <c r="K467" s="207"/>
      <c r="L467" s="207"/>
    </row>
    <row r="468" spans="1:12" ht="12" customHeight="1">
      <c r="A468" s="26"/>
      <c r="B468" s="379" t="s">
        <v>313</v>
      </c>
      <c r="C468" s="380"/>
      <c r="D468" s="311"/>
      <c r="E468" s="311"/>
      <c r="F468" s="258"/>
      <c r="G468" s="69"/>
      <c r="H468" s="69"/>
      <c r="I468" s="175"/>
      <c r="J468" s="202"/>
      <c r="K468" s="202"/>
      <c r="L468" s="202"/>
    </row>
    <row r="469" spans="1:12" ht="12" customHeight="1">
      <c r="A469" s="26"/>
      <c r="B469" s="371" t="s">
        <v>312</v>
      </c>
      <c r="C469" s="371"/>
      <c r="D469" s="72"/>
      <c r="E469" s="72"/>
      <c r="F469" s="258"/>
      <c r="G469" s="69"/>
      <c r="H469" s="69"/>
      <c r="I469" s="175"/>
      <c r="J469" s="202"/>
      <c r="K469" s="202"/>
      <c r="L469" s="202"/>
    </row>
    <row r="470" spans="1:12" ht="12" customHeight="1">
      <c r="A470" s="26"/>
      <c r="B470" s="372" t="s">
        <v>137</v>
      </c>
      <c r="C470" s="372"/>
      <c r="D470" s="312"/>
      <c r="E470" s="312"/>
      <c r="F470" s="258"/>
      <c r="G470" s="69"/>
      <c r="H470" s="69"/>
      <c r="I470" s="175"/>
      <c r="J470" s="202"/>
      <c r="K470" s="202"/>
      <c r="L470" s="202"/>
    </row>
    <row r="471" spans="1:12" ht="12" customHeight="1">
      <c r="A471" s="26"/>
      <c r="B471" s="66"/>
      <c r="C471" s="65"/>
      <c r="D471" s="312"/>
      <c r="E471" s="312"/>
      <c r="F471" s="258"/>
      <c r="G471" s="69"/>
      <c r="H471" s="69"/>
      <c r="I471" s="175"/>
      <c r="J471" s="202"/>
      <c r="K471" s="202"/>
      <c r="L471" s="202"/>
    </row>
    <row r="472" spans="1:12" ht="12" customHeight="1">
      <c r="A472" s="373" t="s">
        <v>138</v>
      </c>
      <c r="B472" s="373"/>
      <c r="C472" s="373"/>
      <c r="D472" s="373"/>
      <c r="E472" s="373"/>
      <c r="F472" s="373"/>
      <c r="G472" s="373"/>
      <c r="H472" s="373"/>
      <c r="I472" s="373"/>
      <c r="J472" s="373"/>
      <c r="K472" s="205"/>
      <c r="L472" s="205"/>
    </row>
    <row r="473" spans="1:12" ht="18" customHeight="1">
      <c r="A473" s="374" t="s">
        <v>311</v>
      </c>
      <c r="B473" s="374"/>
      <c r="C473" s="374"/>
      <c r="D473" s="374"/>
      <c r="E473" s="374"/>
      <c r="F473" s="374"/>
      <c r="G473" s="374"/>
      <c r="H473" s="374"/>
      <c r="I473" s="374"/>
      <c r="J473" s="374"/>
      <c r="K473" s="208"/>
      <c r="L473" s="208"/>
    </row>
    <row r="474" spans="1:12" ht="11.25" customHeight="1">
      <c r="A474"/>
      <c r="B474"/>
      <c r="C474"/>
      <c r="D474"/>
      <c r="E474"/>
      <c r="F474"/>
      <c r="G474"/>
      <c r="H474"/>
      <c r="I474"/>
      <c r="J474"/>
      <c r="K474" s="208"/>
      <c r="L474" s="208"/>
    </row>
    <row r="475" spans="1:12" ht="11.25" customHeight="1">
      <c r="A475"/>
      <c r="B475"/>
      <c r="C475"/>
      <c r="D475"/>
      <c r="E475"/>
      <c r="F475"/>
      <c r="G475"/>
      <c r="H475"/>
      <c r="I475"/>
      <c r="J475"/>
      <c r="K475" s="208"/>
      <c r="L475" s="208"/>
    </row>
    <row r="476" spans="1:12" ht="11.25" customHeight="1">
      <c r="A476"/>
      <c r="B476"/>
      <c r="C476"/>
      <c r="D476"/>
      <c r="E476"/>
      <c r="F476"/>
      <c r="G476"/>
      <c r="H476"/>
      <c r="I476"/>
      <c r="J476"/>
      <c r="K476" s="208"/>
      <c r="L476" s="208"/>
    </row>
    <row r="477" spans="1:12" ht="11.25" customHeight="1">
      <c r="A477"/>
      <c r="B477"/>
      <c r="C477"/>
      <c r="D477"/>
      <c r="E477"/>
      <c r="F477"/>
      <c r="G477"/>
      <c r="H477"/>
      <c r="I477"/>
      <c r="J477"/>
      <c r="K477" s="208"/>
      <c r="L477" s="208"/>
    </row>
    <row r="478" spans="1:12" ht="12" customHeight="1">
      <c r="A478" s="67"/>
      <c r="B478" s="67"/>
      <c r="C478" s="67"/>
      <c r="D478" s="70"/>
      <c r="E478" s="70"/>
      <c r="F478" s="257"/>
      <c r="G478" s="138"/>
      <c r="H478" s="138"/>
      <c r="I478" s="204"/>
      <c r="J478" s="204"/>
      <c r="K478" s="204"/>
      <c r="L478" s="204"/>
    </row>
    <row r="479" spans="1:12" ht="12" customHeight="1">
      <c r="A479" s="26"/>
      <c r="B479" s="375" t="s">
        <v>139</v>
      </c>
      <c r="C479" s="375"/>
      <c r="D479" s="151">
        <v>2021</v>
      </c>
      <c r="E479" s="151">
        <v>2022</v>
      </c>
      <c r="F479" s="259" t="s">
        <v>140</v>
      </c>
      <c r="G479" s="143">
        <v>2024</v>
      </c>
      <c r="H479" s="143">
        <v>2025</v>
      </c>
      <c r="I479" s="175"/>
      <c r="J479" s="175"/>
      <c r="K479" s="175"/>
      <c r="L479" s="175"/>
    </row>
    <row r="480" spans="1:12" ht="12" customHeight="1">
      <c r="A480" s="26"/>
      <c r="B480" s="370" t="s">
        <v>141</v>
      </c>
      <c r="C480" s="370"/>
      <c r="D480" s="152">
        <v>123465.12</v>
      </c>
      <c r="E480" s="152">
        <v>585573.03</v>
      </c>
      <c r="F480" s="260">
        <v>617025</v>
      </c>
      <c r="G480" s="140">
        <v>632539</v>
      </c>
      <c r="H480" s="140">
        <v>632539</v>
      </c>
      <c r="I480" s="334">
        <f t="shared" ref="I480:I488" si="336">E480/D480*100</f>
        <v>474.28215353453675</v>
      </c>
      <c r="J480" s="334">
        <f t="shared" ref="J480:J488" si="337">F480/E480*100</f>
        <v>105.37114388618613</v>
      </c>
      <c r="K480" s="334">
        <f t="shared" ref="K480:K488" si="338">G480/F480*100</f>
        <v>102.51432275839716</v>
      </c>
      <c r="L480" s="334">
        <f t="shared" ref="L480:L488" si="339">H480/G480*100</f>
        <v>100</v>
      </c>
    </row>
    <row r="481" spans="1:13" ht="12" customHeight="1">
      <c r="A481" s="26"/>
      <c r="B481" s="370" t="s">
        <v>142</v>
      </c>
      <c r="C481" s="370"/>
      <c r="D481" s="152">
        <v>74794.509999999995</v>
      </c>
      <c r="E481" s="152">
        <v>56805.36</v>
      </c>
      <c r="F481" s="260">
        <v>170930</v>
      </c>
      <c r="G481" s="140">
        <v>171930</v>
      </c>
      <c r="H481" s="140">
        <v>172930</v>
      </c>
      <c r="I481" s="334">
        <f t="shared" si="336"/>
        <v>75.948568952453869</v>
      </c>
      <c r="J481" s="334">
        <f t="shared" si="337"/>
        <v>300.90470335897879</v>
      </c>
      <c r="K481" s="334">
        <f t="shared" si="338"/>
        <v>100.58503480957117</v>
      </c>
      <c r="L481" s="334">
        <f t="shared" si="339"/>
        <v>100.58163205955913</v>
      </c>
    </row>
    <row r="482" spans="1:13" ht="12" customHeight="1">
      <c r="A482" s="26"/>
      <c r="B482" s="370" t="s">
        <v>143</v>
      </c>
      <c r="C482" s="370"/>
      <c r="D482" s="152">
        <v>82098.19</v>
      </c>
      <c r="E482" s="152">
        <v>42471.3</v>
      </c>
      <c r="F482" s="260">
        <v>108425</v>
      </c>
      <c r="G482" s="140">
        <v>111440</v>
      </c>
      <c r="H482" s="140">
        <v>113525</v>
      </c>
      <c r="I482" s="334">
        <f t="shared" si="336"/>
        <v>51.73232199150798</v>
      </c>
      <c r="J482" s="334">
        <f t="shared" si="337"/>
        <v>255.29004292310336</v>
      </c>
      <c r="K482" s="334">
        <f t="shared" si="338"/>
        <v>102.7807240027669</v>
      </c>
      <c r="L482" s="334">
        <f t="shared" si="339"/>
        <v>101.87096195262025</v>
      </c>
      <c r="M482" s="13"/>
    </row>
    <row r="483" spans="1:13" ht="12" customHeight="1">
      <c r="A483" s="26"/>
      <c r="B483" s="370" t="s">
        <v>144</v>
      </c>
      <c r="C483" s="370"/>
      <c r="D483" s="152">
        <v>544839.06000000006</v>
      </c>
      <c r="E483" s="152">
        <v>1551529.63</v>
      </c>
      <c r="F483" s="260">
        <v>1232130</v>
      </c>
      <c r="G483" s="140">
        <v>1259710</v>
      </c>
      <c r="H483" s="140">
        <v>1232460</v>
      </c>
      <c r="I483" s="334">
        <f t="shared" si="336"/>
        <v>284.76842868057213</v>
      </c>
      <c r="J483" s="334">
        <f t="shared" si="337"/>
        <v>79.413887828877634</v>
      </c>
      <c r="K483" s="334">
        <f t="shared" si="338"/>
        <v>102.23840016881336</v>
      </c>
      <c r="L483" s="334">
        <f t="shared" si="339"/>
        <v>97.836803708790114</v>
      </c>
      <c r="M483" s="13"/>
    </row>
    <row r="484" spans="1:13" ht="12" customHeight="1">
      <c r="A484" s="26"/>
      <c r="B484" s="370" t="s">
        <v>145</v>
      </c>
      <c r="C484" s="370"/>
      <c r="D484" s="152">
        <v>0</v>
      </c>
      <c r="E484" s="152">
        <v>19908</v>
      </c>
      <c r="F484" s="260">
        <v>0</v>
      </c>
      <c r="G484" s="140">
        <v>0</v>
      </c>
      <c r="H484" s="140">
        <v>0</v>
      </c>
      <c r="I484" s="334">
        <v>0</v>
      </c>
      <c r="J484" s="334">
        <f t="shared" si="337"/>
        <v>0</v>
      </c>
      <c r="K484" s="334">
        <v>0</v>
      </c>
      <c r="L484" s="334">
        <v>0</v>
      </c>
      <c r="M484" s="13"/>
    </row>
    <row r="485" spans="1:13" ht="12" customHeight="1">
      <c r="A485" s="26"/>
      <c r="B485" s="144" t="s">
        <v>146</v>
      </c>
      <c r="C485" s="144"/>
      <c r="D485" s="152">
        <v>66470</v>
      </c>
      <c r="E485" s="152">
        <v>66361.399999999994</v>
      </c>
      <c r="F485" s="260">
        <v>79650</v>
      </c>
      <c r="G485" s="140">
        <v>79650</v>
      </c>
      <c r="H485" s="140">
        <v>79650</v>
      </c>
      <c r="I485" s="334">
        <f t="shared" si="336"/>
        <v>99.836618023168327</v>
      </c>
      <c r="J485" s="334">
        <f t="shared" si="337"/>
        <v>120.02459260955918</v>
      </c>
      <c r="K485" s="334">
        <f t="shared" si="338"/>
        <v>100</v>
      </c>
      <c r="L485" s="334">
        <f t="shared" si="339"/>
        <v>100</v>
      </c>
      <c r="M485" s="13"/>
    </row>
    <row r="486" spans="1:13" ht="12" customHeight="1">
      <c r="A486" s="26"/>
      <c r="B486" s="370" t="s">
        <v>147</v>
      </c>
      <c r="C486" s="370"/>
      <c r="D486" s="152">
        <v>0</v>
      </c>
      <c r="E486" s="152">
        <v>0</v>
      </c>
      <c r="F486" s="260">
        <v>0</v>
      </c>
      <c r="G486" s="140">
        <v>0</v>
      </c>
      <c r="H486" s="140">
        <v>0</v>
      </c>
      <c r="I486" s="334">
        <v>0</v>
      </c>
      <c r="J486" s="334">
        <v>0</v>
      </c>
      <c r="K486" s="334">
        <v>0</v>
      </c>
      <c r="L486" s="334">
        <v>0</v>
      </c>
      <c r="M486" s="13"/>
    </row>
    <row r="487" spans="1:13" ht="12" customHeight="1">
      <c r="A487" s="26"/>
      <c r="B487" s="368" t="s">
        <v>148</v>
      </c>
      <c r="C487" s="368"/>
      <c r="D487" s="153">
        <v>116436.57</v>
      </c>
      <c r="E487" s="153">
        <v>199084.21</v>
      </c>
      <c r="F487" s="260">
        <v>51440</v>
      </c>
      <c r="G487" s="140">
        <v>0</v>
      </c>
      <c r="H487" s="140">
        <v>0</v>
      </c>
      <c r="I487" s="334">
        <f t="shared" si="336"/>
        <v>170.98082672823494</v>
      </c>
      <c r="J487" s="334">
        <f t="shared" si="337"/>
        <v>25.838312340290575</v>
      </c>
      <c r="K487" s="334">
        <f t="shared" si="338"/>
        <v>0</v>
      </c>
      <c r="L487" s="334">
        <v>0</v>
      </c>
      <c r="M487" s="13"/>
    </row>
    <row r="488" spans="1:13" ht="12" customHeight="1">
      <c r="A488" s="26"/>
      <c r="B488" s="369" t="s">
        <v>149</v>
      </c>
      <c r="C488" s="369"/>
      <c r="D488" s="152">
        <v>938442.36</v>
      </c>
      <c r="E488" s="152">
        <v>2521733.36</v>
      </c>
      <c r="F488" s="261">
        <v>2259600</v>
      </c>
      <c r="G488" s="141">
        <v>2259600</v>
      </c>
      <c r="H488" s="141">
        <v>2259600</v>
      </c>
      <c r="I488" s="334">
        <f t="shared" si="336"/>
        <v>268.71478393196145</v>
      </c>
      <c r="J488" s="334">
        <f t="shared" si="337"/>
        <v>89.605032627240178</v>
      </c>
      <c r="K488" s="334">
        <f t="shared" si="338"/>
        <v>100</v>
      </c>
      <c r="L488" s="334">
        <f t="shared" si="339"/>
        <v>100</v>
      </c>
      <c r="M488" s="13"/>
    </row>
    <row r="489" spans="1:13" ht="12" customHeight="1">
      <c r="M489" s="13"/>
    </row>
    <row r="490" spans="1:13" ht="12" customHeight="1">
      <c r="M490" s="13"/>
    </row>
    <row r="491" spans="1:13" ht="12" customHeight="1">
      <c r="M491" s="13"/>
    </row>
    <row r="492" spans="1:13" ht="12" customHeight="1">
      <c r="M492" s="13"/>
    </row>
    <row r="493" spans="1:13" ht="12" customHeight="1">
      <c r="M493" s="13"/>
    </row>
    <row r="494" spans="1:13" ht="12" customHeight="1">
      <c r="M494" s="13"/>
    </row>
  </sheetData>
  <mergeCells count="236">
    <mergeCell ref="B3:C3"/>
    <mergeCell ref="A4:P4"/>
    <mergeCell ref="A7:C7"/>
    <mergeCell ref="A8:C8"/>
    <mergeCell ref="A9:C9"/>
    <mergeCell ref="A10:C10"/>
    <mergeCell ref="A21:C21"/>
    <mergeCell ref="A25:C25"/>
    <mergeCell ref="A26:C26"/>
    <mergeCell ref="A27:C27"/>
    <mergeCell ref="A28:C28"/>
    <mergeCell ref="A29:C29"/>
    <mergeCell ref="A11:C11"/>
    <mergeCell ref="A12:C12"/>
    <mergeCell ref="A13:C13"/>
    <mergeCell ref="A18:C18"/>
    <mergeCell ref="A19:C19"/>
    <mergeCell ref="A20:C20"/>
    <mergeCell ref="A51:C51"/>
    <mergeCell ref="A52:C52"/>
    <mergeCell ref="A61:C61"/>
    <mergeCell ref="A62:C62"/>
    <mergeCell ref="A63:C63"/>
    <mergeCell ref="A67:C67"/>
    <mergeCell ref="A30:C30"/>
    <mergeCell ref="A31:C31"/>
    <mergeCell ref="A44:C44"/>
    <mergeCell ref="A45:C45"/>
    <mergeCell ref="A46:C46"/>
    <mergeCell ref="A50:C50"/>
    <mergeCell ref="A87:C87"/>
    <mergeCell ref="A93:C93"/>
    <mergeCell ref="A94:C94"/>
    <mergeCell ref="A95:C95"/>
    <mergeCell ref="A96:C96"/>
    <mergeCell ref="A103:C103"/>
    <mergeCell ref="A68:C68"/>
    <mergeCell ref="A69:C69"/>
    <mergeCell ref="A70:C70"/>
    <mergeCell ref="A71:C71"/>
    <mergeCell ref="A85:C85"/>
    <mergeCell ref="A86:C86"/>
    <mergeCell ref="A114:C114"/>
    <mergeCell ref="A115:C115"/>
    <mergeCell ref="A116:C116"/>
    <mergeCell ref="A121:C121"/>
    <mergeCell ref="A122:C122"/>
    <mergeCell ref="A123:C123"/>
    <mergeCell ref="A104:C104"/>
    <mergeCell ref="A105:C105"/>
    <mergeCell ref="A106:C106"/>
    <mergeCell ref="A107:C107"/>
    <mergeCell ref="A108:C108"/>
    <mergeCell ref="A109:C109"/>
    <mergeCell ref="A140:C140"/>
    <mergeCell ref="A145:C145"/>
    <mergeCell ref="A146:C146"/>
    <mergeCell ref="A147:C147"/>
    <mergeCell ref="A152:C152"/>
    <mergeCell ref="A153:C153"/>
    <mergeCell ref="A124:C124"/>
    <mergeCell ref="A129:C129"/>
    <mergeCell ref="A130:C130"/>
    <mergeCell ref="A131:C131"/>
    <mergeCell ref="A138:C138"/>
    <mergeCell ref="A139:C139"/>
    <mergeCell ref="A166:C166"/>
    <mergeCell ref="A167:C167"/>
    <mergeCell ref="A174:C174"/>
    <mergeCell ref="A175:C175"/>
    <mergeCell ref="A176:C176"/>
    <mergeCell ref="A177:C177"/>
    <mergeCell ref="A154:C154"/>
    <mergeCell ref="A155:C155"/>
    <mergeCell ref="A156:C156"/>
    <mergeCell ref="A157:C157"/>
    <mergeCell ref="A164:C164"/>
    <mergeCell ref="A165:C165"/>
    <mergeCell ref="A195:C195"/>
    <mergeCell ref="A196:C196"/>
    <mergeCell ref="A197:C197"/>
    <mergeCell ref="A198:C198"/>
    <mergeCell ref="A202:C202"/>
    <mergeCell ref="A203:C203"/>
    <mergeCell ref="A182:C182"/>
    <mergeCell ref="A183:C183"/>
    <mergeCell ref="A184:C184"/>
    <mergeCell ref="A185:C185"/>
    <mergeCell ref="A186:C186"/>
    <mergeCell ref="A194:C194"/>
    <mergeCell ref="A218:C218"/>
    <mergeCell ref="A219:C219"/>
    <mergeCell ref="A220:C220"/>
    <mergeCell ref="A227:C227"/>
    <mergeCell ref="A228:C228"/>
    <mergeCell ref="A229:C229"/>
    <mergeCell ref="A204:C204"/>
    <mergeCell ref="A205:C205"/>
    <mergeCell ref="A206:C206"/>
    <mergeCell ref="A215:C215"/>
    <mergeCell ref="A216:C216"/>
    <mergeCell ref="A217:C217"/>
    <mergeCell ref="A243:C243"/>
    <mergeCell ref="A244:C244"/>
    <mergeCell ref="A245:C245"/>
    <mergeCell ref="A246:C246"/>
    <mergeCell ref="A250:C250"/>
    <mergeCell ref="A251:C251"/>
    <mergeCell ref="A230:C230"/>
    <mergeCell ref="A235:C235"/>
    <mergeCell ref="A236:C236"/>
    <mergeCell ref="A237:C237"/>
    <mergeCell ref="A238:C238"/>
    <mergeCell ref="A242:C242"/>
    <mergeCell ref="A266:C266"/>
    <mergeCell ref="A267:C267"/>
    <mergeCell ref="A268:C268"/>
    <mergeCell ref="A269:C269"/>
    <mergeCell ref="A274:C274"/>
    <mergeCell ref="A275:C275"/>
    <mergeCell ref="A252:C252"/>
    <mergeCell ref="A253:C253"/>
    <mergeCell ref="A254:C254"/>
    <mergeCell ref="A258:C258"/>
    <mergeCell ref="A259:C259"/>
    <mergeCell ref="A260:C260"/>
    <mergeCell ref="A289:C289"/>
    <mergeCell ref="A290:C290"/>
    <mergeCell ref="A291:C291"/>
    <mergeCell ref="A292:C292"/>
    <mergeCell ref="A298:C298"/>
    <mergeCell ref="A299:C299"/>
    <mergeCell ref="A276:C276"/>
    <mergeCell ref="A281:C281"/>
    <mergeCell ref="A282:C282"/>
    <mergeCell ref="A283:C283"/>
    <mergeCell ref="A284:C284"/>
    <mergeCell ref="A285:C285"/>
    <mergeCell ref="A312:C312"/>
    <mergeCell ref="A313:C313"/>
    <mergeCell ref="A314:C314"/>
    <mergeCell ref="A318:C318"/>
    <mergeCell ref="A319:C319"/>
    <mergeCell ref="A320:C320"/>
    <mergeCell ref="A300:C300"/>
    <mergeCell ref="A301:C301"/>
    <mergeCell ref="A302:C302"/>
    <mergeCell ref="A306:C306"/>
    <mergeCell ref="A307:C307"/>
    <mergeCell ref="A308:C308"/>
    <mergeCell ref="A333:C333"/>
    <mergeCell ref="A334:C334"/>
    <mergeCell ref="A335:C335"/>
    <mergeCell ref="A341:C341"/>
    <mergeCell ref="A342:C342"/>
    <mergeCell ref="A343:C343"/>
    <mergeCell ref="A321:C321"/>
    <mergeCell ref="A325:C325"/>
    <mergeCell ref="A326:C326"/>
    <mergeCell ref="A327:C327"/>
    <mergeCell ref="A331:C331"/>
    <mergeCell ref="A332:C332"/>
    <mergeCell ref="A359:C359"/>
    <mergeCell ref="A360:C360"/>
    <mergeCell ref="A361:C361"/>
    <mergeCell ref="A365:C365"/>
    <mergeCell ref="A366:C366"/>
    <mergeCell ref="A367:C367"/>
    <mergeCell ref="A344:C344"/>
    <mergeCell ref="A348:C348"/>
    <mergeCell ref="A349:C349"/>
    <mergeCell ref="A350:C350"/>
    <mergeCell ref="A351:C351"/>
    <mergeCell ref="A352:C352"/>
    <mergeCell ref="A380:C380"/>
    <mergeCell ref="A384:C384"/>
    <mergeCell ref="A385:C385"/>
    <mergeCell ref="A386:C386"/>
    <mergeCell ref="A393:C393"/>
    <mergeCell ref="A394:C394"/>
    <mergeCell ref="A371:C371"/>
    <mergeCell ref="A372:C372"/>
    <mergeCell ref="A373:C373"/>
    <mergeCell ref="A374:C374"/>
    <mergeCell ref="A378:C378"/>
    <mergeCell ref="A379:C379"/>
    <mergeCell ref="A404:C404"/>
    <mergeCell ref="A410:C410"/>
    <mergeCell ref="A411:C411"/>
    <mergeCell ref="A412:C412"/>
    <mergeCell ref="A416:C416"/>
    <mergeCell ref="A417:C417"/>
    <mergeCell ref="A395:C395"/>
    <mergeCell ref="A399:C399"/>
    <mergeCell ref="A400:C400"/>
    <mergeCell ref="A401:C401"/>
    <mergeCell ref="A402:C402"/>
    <mergeCell ref="A403:C403"/>
    <mergeCell ref="A430:C430"/>
    <mergeCell ref="A434:C434"/>
    <mergeCell ref="A435:C435"/>
    <mergeCell ref="A436:C436"/>
    <mergeCell ref="A437:C437"/>
    <mergeCell ref="A447:C447"/>
    <mergeCell ref="A418:C418"/>
    <mergeCell ref="A422:C422"/>
    <mergeCell ref="A423:C423"/>
    <mergeCell ref="A424:C424"/>
    <mergeCell ref="A428:C428"/>
    <mergeCell ref="A429:C429"/>
    <mergeCell ref="A462:G462"/>
    <mergeCell ref="A463:C463"/>
    <mergeCell ref="A465:J465"/>
    <mergeCell ref="A466:J466"/>
    <mergeCell ref="A467:J467"/>
    <mergeCell ref="B468:C468"/>
    <mergeCell ref="A448:C448"/>
    <mergeCell ref="A449:C449"/>
    <mergeCell ref="A450:C450"/>
    <mergeCell ref="A451:C451"/>
    <mergeCell ref="A458:J458"/>
    <mergeCell ref="A461:I461"/>
    <mergeCell ref="D457:L457"/>
    <mergeCell ref="B487:C487"/>
    <mergeCell ref="B488:C488"/>
    <mergeCell ref="B481:C481"/>
    <mergeCell ref="B482:C482"/>
    <mergeCell ref="B483:C483"/>
    <mergeCell ref="B484:C484"/>
    <mergeCell ref="B486:C486"/>
    <mergeCell ref="B469:C469"/>
    <mergeCell ref="B470:C470"/>
    <mergeCell ref="A472:J472"/>
    <mergeCell ref="A473:J473"/>
    <mergeCell ref="B479:C479"/>
    <mergeCell ref="B480:C480"/>
  </mergeCells>
  <pageMargins left="0.70000000000000007" right="0.70000000000000007" top="1.1437007874015745" bottom="1.1437007874015745" header="0.74999999999999989" footer="0.74999999999999989"/>
  <pageSetup paperSize="9"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dimension ref="A1:L22"/>
  <sheetViews>
    <sheetView tabSelected="1" topLeftCell="A10" workbookViewId="0">
      <selection activeCell="K23" sqref="K23"/>
    </sheetView>
  </sheetViews>
  <sheetFormatPr defaultRowHeight="15.6"/>
  <cols>
    <col min="1" max="1" width="4.09765625" customWidth="1"/>
    <col min="2" max="2" width="8.09765625" customWidth="1"/>
    <col min="3" max="3" width="10.09765625" customWidth="1"/>
    <col min="4" max="4" width="9.19921875" style="322" customWidth="1"/>
    <col min="5" max="5" width="9.3984375" style="322" customWidth="1"/>
    <col min="6" max="6" width="12" style="328" customWidth="1"/>
    <col min="7" max="7" width="10.796875" style="324" customWidth="1"/>
    <col min="8" max="8" width="11.796875" style="324" customWidth="1"/>
    <col min="9" max="9" width="3.59765625" customWidth="1"/>
    <col min="10" max="10" width="3.69921875" customWidth="1"/>
    <col min="11" max="11" width="4" customWidth="1"/>
    <col min="12" max="12" width="4.3984375" customWidth="1"/>
    <col min="13" max="1024" width="8.09765625" customWidth="1"/>
  </cols>
  <sheetData>
    <row r="1" spans="1:12" ht="4.2" customHeight="1"/>
    <row r="2" spans="1:12" ht="17.399999999999999">
      <c r="A2" s="431" t="s">
        <v>136</v>
      </c>
      <c r="B2" s="432"/>
      <c r="C2" s="432"/>
    </row>
    <row r="3" spans="1:12" ht="15" customHeight="1">
      <c r="E3" s="433" t="s">
        <v>300</v>
      </c>
      <c r="F3" s="433"/>
      <c r="G3" s="433"/>
    </row>
    <row r="4" spans="1:12" ht="15.75" customHeight="1">
      <c r="B4" s="434" t="s">
        <v>302</v>
      </c>
      <c r="C4" s="434"/>
      <c r="D4" s="434"/>
      <c r="E4" s="434"/>
      <c r="F4" s="434"/>
      <c r="G4" s="434"/>
      <c r="H4" s="434"/>
      <c r="I4" s="434"/>
      <c r="J4" s="434"/>
      <c r="K4" s="434"/>
      <c r="L4" s="434"/>
    </row>
    <row r="5" spans="1:12" ht="15.75" customHeight="1">
      <c r="B5" s="435" t="s">
        <v>301</v>
      </c>
      <c r="C5" s="435"/>
      <c r="D5" s="435"/>
      <c r="E5" s="435"/>
      <c r="F5" s="435"/>
      <c r="G5" s="435"/>
      <c r="H5" s="435"/>
      <c r="I5" s="435"/>
      <c r="J5" s="435"/>
      <c r="K5" s="435"/>
      <c r="L5" s="435"/>
    </row>
    <row r="6" spans="1:12" ht="51" customHeight="1">
      <c r="B6" s="32" t="s">
        <v>55</v>
      </c>
      <c r="C6" s="33" t="s">
        <v>56</v>
      </c>
      <c r="D6" s="262" t="s">
        <v>57</v>
      </c>
      <c r="E6" s="262" t="s">
        <v>58</v>
      </c>
      <c r="F6" s="224" t="s">
        <v>177</v>
      </c>
      <c r="G6" s="105" t="s">
        <v>288</v>
      </c>
      <c r="H6" s="106" t="s">
        <v>289</v>
      </c>
      <c r="I6" s="218" t="s">
        <v>298</v>
      </c>
      <c r="J6" s="218" t="s">
        <v>299</v>
      </c>
      <c r="K6" s="218" t="s">
        <v>292</v>
      </c>
      <c r="L6" s="218" t="s">
        <v>293</v>
      </c>
    </row>
    <row r="7" spans="1:12">
      <c r="A7" s="422" t="s">
        <v>61</v>
      </c>
      <c r="B7" s="422"/>
      <c r="C7" s="422"/>
      <c r="D7" s="316">
        <f>SUM(D8+D12)</f>
        <v>870493.83</v>
      </c>
      <c r="E7" s="316">
        <f t="shared" ref="E7:H7" si="0">SUM(E8+E12)</f>
        <v>2475522.5</v>
      </c>
      <c r="F7" s="332">
        <f>SUM(F8+F12)</f>
        <v>2259600</v>
      </c>
      <c r="G7" s="333">
        <f t="shared" si="0"/>
        <v>2259600</v>
      </c>
      <c r="H7" s="333">
        <f t="shared" si="0"/>
        <v>2259600</v>
      </c>
      <c r="I7" s="219">
        <f>E7/D7*100</f>
        <v>284.38139532821276</v>
      </c>
      <c r="J7" s="219">
        <f t="shared" ref="J7:L22" si="1">F7/E7*100</f>
        <v>91.277699960311409</v>
      </c>
      <c r="K7" s="219">
        <f t="shared" si="1"/>
        <v>100</v>
      </c>
      <c r="L7" s="219">
        <f t="shared" si="1"/>
        <v>100</v>
      </c>
    </row>
    <row r="8" spans="1:12">
      <c r="A8" s="423" t="s">
        <v>62</v>
      </c>
      <c r="B8" s="423"/>
      <c r="C8" s="423"/>
      <c r="D8" s="318">
        <f t="shared" ref="D8:E8" si="2">D9</f>
        <v>14763.199999999999</v>
      </c>
      <c r="E8" s="319">
        <f t="shared" si="2"/>
        <v>27938.149999999998</v>
      </c>
      <c r="F8" s="325">
        <f>F9</f>
        <v>10400</v>
      </c>
      <c r="G8" s="216">
        <f>G9</f>
        <v>10400</v>
      </c>
      <c r="H8" s="216">
        <f>H9</f>
        <v>10400</v>
      </c>
      <c r="I8" s="220">
        <f t="shared" ref="I8:I22" si="3">E8/D8*100</f>
        <v>189.24183103934106</v>
      </c>
      <c r="J8" s="220">
        <f t="shared" si="1"/>
        <v>37.225084696016026</v>
      </c>
      <c r="K8" s="220">
        <f t="shared" si="1"/>
        <v>100</v>
      </c>
      <c r="L8" s="220">
        <f t="shared" si="1"/>
        <v>100</v>
      </c>
    </row>
    <row r="9" spans="1:12" ht="15" customHeight="1">
      <c r="A9" s="35">
        <v>3</v>
      </c>
      <c r="B9" s="436" t="s">
        <v>68</v>
      </c>
      <c r="C9" s="436"/>
      <c r="D9" s="320">
        <f>SUM(D10:D11)</f>
        <v>14763.199999999999</v>
      </c>
      <c r="E9" s="320">
        <f t="shared" ref="E9:H9" si="4">SUM(E10:E11)</f>
        <v>27938.149999999998</v>
      </c>
      <c r="F9" s="326">
        <f t="shared" si="4"/>
        <v>10400</v>
      </c>
      <c r="G9" s="323">
        <f t="shared" si="4"/>
        <v>10400</v>
      </c>
      <c r="H9" s="323">
        <f t="shared" si="4"/>
        <v>10400</v>
      </c>
      <c r="I9" s="315">
        <f t="shared" si="3"/>
        <v>189.24183103934106</v>
      </c>
      <c r="J9" s="315">
        <f t="shared" si="1"/>
        <v>37.225084696016026</v>
      </c>
      <c r="K9" s="315">
        <f t="shared" si="1"/>
        <v>100</v>
      </c>
      <c r="L9" s="315">
        <f t="shared" si="1"/>
        <v>100</v>
      </c>
    </row>
    <row r="10" spans="1:12" ht="14.25" customHeight="1">
      <c r="A10" s="35">
        <v>32</v>
      </c>
      <c r="B10" s="436" t="s">
        <v>69</v>
      </c>
      <c r="C10" s="436"/>
      <c r="D10" s="320">
        <f>'Posebni dio'!D14</f>
        <v>13777.189999999999</v>
      </c>
      <c r="E10" s="320">
        <f>'Posebni dio'!E14</f>
        <v>26610.92</v>
      </c>
      <c r="F10" s="326">
        <f>'Posebni dio'!F14</f>
        <v>8700</v>
      </c>
      <c r="G10" s="323">
        <f>'Posebni dio'!G14</f>
        <v>8700</v>
      </c>
      <c r="H10" s="323">
        <f>'Posebni dio'!H14</f>
        <v>8700</v>
      </c>
      <c r="I10" s="315">
        <f t="shared" si="3"/>
        <v>193.15201430770716</v>
      </c>
      <c r="J10" s="315">
        <f t="shared" si="1"/>
        <v>32.693345438639476</v>
      </c>
      <c r="K10" s="315">
        <f t="shared" si="1"/>
        <v>100</v>
      </c>
      <c r="L10" s="315">
        <f t="shared" si="1"/>
        <v>100</v>
      </c>
    </row>
    <row r="11" spans="1:12" ht="14.25" customHeight="1">
      <c r="A11" s="35">
        <v>38</v>
      </c>
      <c r="B11" s="429" t="s">
        <v>160</v>
      </c>
      <c r="C11" s="430"/>
      <c r="D11" s="320">
        <f>'Posebni dio'!D23</f>
        <v>986.01</v>
      </c>
      <c r="E11" s="320">
        <f>'Posebni dio'!E23</f>
        <v>1327.23</v>
      </c>
      <c r="F11" s="326">
        <f>'Posebni dio'!F23</f>
        <v>1700</v>
      </c>
      <c r="G11" s="323">
        <f>'Posebni dio'!G23</f>
        <v>1700</v>
      </c>
      <c r="H11" s="323">
        <f>'Posebni dio'!H23</f>
        <v>1700</v>
      </c>
      <c r="I11" s="315">
        <f t="shared" si="3"/>
        <v>134.60613989716128</v>
      </c>
      <c r="J11" s="315">
        <f t="shared" si="1"/>
        <v>128.08631510740415</v>
      </c>
      <c r="K11" s="315">
        <f t="shared" si="1"/>
        <v>100</v>
      </c>
      <c r="L11" s="315">
        <f t="shared" si="1"/>
        <v>100</v>
      </c>
    </row>
    <row r="12" spans="1:12">
      <c r="A12" s="424" t="s">
        <v>161</v>
      </c>
      <c r="B12" s="439"/>
      <c r="C12" s="440"/>
      <c r="D12" s="321">
        <f>D13+D20</f>
        <v>855730.63</v>
      </c>
      <c r="E12" s="321">
        <f t="shared" ref="E12:H12" si="5">E13+E20</f>
        <v>2447584.35</v>
      </c>
      <c r="F12" s="327">
        <f>F13+F20</f>
        <v>2249200</v>
      </c>
      <c r="G12" s="217">
        <f t="shared" si="5"/>
        <v>2249200</v>
      </c>
      <c r="H12" s="217">
        <f t="shared" si="5"/>
        <v>2249200</v>
      </c>
      <c r="I12" s="221">
        <f t="shared" si="3"/>
        <v>286.02275811957321</v>
      </c>
      <c r="J12" s="221">
        <f t="shared" si="1"/>
        <v>91.894687919539933</v>
      </c>
      <c r="K12" s="221">
        <f t="shared" si="1"/>
        <v>100</v>
      </c>
      <c r="L12" s="221">
        <f t="shared" si="1"/>
        <v>100</v>
      </c>
    </row>
    <row r="13" spans="1:12" ht="19.5" customHeight="1">
      <c r="A13" s="35">
        <v>3</v>
      </c>
      <c r="B13" s="437" t="s">
        <v>68</v>
      </c>
      <c r="C13" s="438"/>
      <c r="D13" s="320">
        <f>SUM(D14:D19)</f>
        <v>546475.61</v>
      </c>
      <c r="E13" s="320">
        <f t="shared" ref="E13:H13" si="6">SUM(E14:E19)</f>
        <v>580838.04</v>
      </c>
      <c r="F13" s="326">
        <f t="shared" si="6"/>
        <v>782000</v>
      </c>
      <c r="G13" s="323">
        <f t="shared" si="6"/>
        <v>782000</v>
      </c>
      <c r="H13" s="323">
        <f t="shared" si="6"/>
        <v>782000</v>
      </c>
      <c r="I13" s="315">
        <f t="shared" si="3"/>
        <v>106.28800798630338</v>
      </c>
      <c r="J13" s="315">
        <f t="shared" si="1"/>
        <v>134.63305536944515</v>
      </c>
      <c r="K13" s="315">
        <f t="shared" si="1"/>
        <v>100</v>
      </c>
      <c r="L13" s="315">
        <f t="shared" si="1"/>
        <v>100</v>
      </c>
    </row>
    <row r="14" spans="1:12" ht="13.5" customHeight="1">
      <c r="A14" s="35">
        <v>31</v>
      </c>
      <c r="B14" s="437" t="s">
        <v>165</v>
      </c>
      <c r="C14" s="438"/>
      <c r="D14" s="320">
        <f>'Posebni dio'!D33+'Posebni dio'!D73+'Posebni dio'!D439</f>
        <v>42932.2</v>
      </c>
      <c r="E14" s="320">
        <f>'Posebni dio'!E33+'Posebni dio'!E73+'Posebni dio'!E439</f>
        <v>57734.42</v>
      </c>
      <c r="F14" s="326">
        <f>'Posebni dio'!F33+'Posebni dio'!F73+'Posebni dio'!F439</f>
        <v>217230</v>
      </c>
      <c r="G14" s="323">
        <f>'Posebni dio'!G33+'Posebni dio'!G73+'Posebni dio'!G439</f>
        <v>217230</v>
      </c>
      <c r="H14" s="323">
        <f>'Posebni dio'!H33+'Posebni dio'!H73+'Posebni dio'!H439</f>
        <v>217230</v>
      </c>
      <c r="I14" s="315">
        <f t="shared" si="3"/>
        <v>134.47813063388321</v>
      </c>
      <c r="J14" s="315">
        <f t="shared" si="1"/>
        <v>376.25735219995283</v>
      </c>
      <c r="K14" s="315">
        <f t="shared" si="1"/>
        <v>100</v>
      </c>
      <c r="L14" s="315">
        <f t="shared" si="1"/>
        <v>100</v>
      </c>
    </row>
    <row r="15" spans="1:12" ht="15" customHeight="1">
      <c r="A15" s="35">
        <v>32</v>
      </c>
      <c r="B15" s="437" t="s">
        <v>69</v>
      </c>
      <c r="C15" s="438"/>
      <c r="D15" s="320">
        <f>'Posebni dio'!D37+'Posebni dio'!D54+'Posebni dio'!D65+'Posebni dio'!D77+'Posebni dio'!D111+'Posebni dio'!D118+'Posebni dio'!D126+'Posebni dio'!D133+'Posebni dio'!D142+'Posebni dio'!D149+'Posebni dio'!D188+'Posebni dio'!D232+'Posebni dio'!D248+'Posebni dio'!D278+'Posebni dio'!D339+'Posebni dio'!D356+'Posebni dio'!D388+'Posebni dio'!D443</f>
        <v>342588.23</v>
      </c>
      <c r="E15" s="320">
        <f>'Posebni dio'!E37+'Posebni dio'!E54+'Posebni dio'!E65+'Posebni dio'!E77+'Posebni dio'!E111+'Posebni dio'!E118+'Posebni dio'!E126+'Posebni dio'!E133+'Posebni dio'!E142+'Posebni dio'!E149+'Posebni dio'!E188+'Posebni dio'!E232+'Posebni dio'!E248+'Posebni dio'!E278+'Posebni dio'!E339+'Posebni dio'!E356+'Posebni dio'!E388+'Posebni dio'!E443</f>
        <v>324135.65000000008</v>
      </c>
      <c r="F15" s="326">
        <f>'Posebni dio'!F37+'Posebni dio'!F54+'Posebni dio'!F65+'Posebni dio'!F77+'Posebni dio'!F111+'Posebni dio'!F118+'Posebni dio'!F126+'Posebni dio'!F133+'Posebni dio'!F142+'Posebni dio'!F149+'Posebni dio'!F188+'Posebni dio'!F232+'Posebni dio'!F248+'Posebni dio'!F278+'Posebni dio'!F339+'Posebni dio'!F356+'Posebni dio'!F388+'Posebni dio'!F443</f>
        <v>375050</v>
      </c>
      <c r="G15" s="323">
        <f>'Posebni dio'!G37+'Posebni dio'!G54+'Posebni dio'!G65+'Posebni dio'!G77+'Posebni dio'!G111+'Posebni dio'!G118+'Posebni dio'!G126+'Posebni dio'!G133+'Posebni dio'!G142+'Posebni dio'!G149+'Posebni dio'!G188+'Posebni dio'!G232+'Posebni dio'!G248+'Posebni dio'!G278+'Posebni dio'!G339+'Posebni dio'!G356+'Posebni dio'!G388+'Posebni dio'!G443</f>
        <v>375050</v>
      </c>
      <c r="H15" s="323">
        <f>'Posebni dio'!H37+'Posebni dio'!H54+'Posebni dio'!H65+'Posebni dio'!H77+'Posebni dio'!H111+'Posebni dio'!H118+'Posebni dio'!H126+'Posebni dio'!H133+'Posebni dio'!H142+'Posebni dio'!H149+'Posebni dio'!H188+'Posebni dio'!H232+'Posebni dio'!H248+'Posebni dio'!H278+'Posebni dio'!H339+'Posebni dio'!H356+'Posebni dio'!H388+'Posebni dio'!H443</f>
        <v>375050</v>
      </c>
      <c r="I15" s="315">
        <f t="shared" si="3"/>
        <v>94.613772925006828</v>
      </c>
      <c r="J15" s="315">
        <f t="shared" si="1"/>
        <v>115.70772915598759</v>
      </c>
      <c r="K15" s="315">
        <f t="shared" si="1"/>
        <v>100</v>
      </c>
      <c r="L15" s="315">
        <f t="shared" si="1"/>
        <v>100</v>
      </c>
    </row>
    <row r="16" spans="1:12" ht="19.5" customHeight="1">
      <c r="A16" s="35">
        <v>34</v>
      </c>
      <c r="B16" s="437" t="s">
        <v>151</v>
      </c>
      <c r="C16" s="438"/>
      <c r="D16" s="320">
        <f>'Posebni dio'!D42</f>
        <v>1719.79</v>
      </c>
      <c r="E16" s="320">
        <f>'Posebni dio'!E42</f>
        <v>1592.67</v>
      </c>
      <c r="F16" s="326">
        <f>'Posebni dio'!F42</f>
        <v>1600</v>
      </c>
      <c r="G16" s="323">
        <f>'Posebni dio'!G42</f>
        <v>1600</v>
      </c>
      <c r="H16" s="323">
        <f>'Posebni dio'!H42</f>
        <v>1600</v>
      </c>
      <c r="I16" s="315">
        <f t="shared" si="3"/>
        <v>92.60839986277395</v>
      </c>
      <c r="J16" s="315">
        <f t="shared" si="1"/>
        <v>100.46023344446746</v>
      </c>
      <c r="K16" s="315">
        <f t="shared" si="1"/>
        <v>100</v>
      </c>
      <c r="L16" s="315">
        <f t="shared" si="1"/>
        <v>100</v>
      </c>
    </row>
    <row r="17" spans="1:12" ht="27.6" customHeight="1">
      <c r="A17" s="35">
        <v>36</v>
      </c>
      <c r="B17" s="437" t="s">
        <v>102</v>
      </c>
      <c r="C17" s="438"/>
      <c r="D17" s="320">
        <f>'Posebni dio'!D211+'Posebni dio'!D256+'Posebni dio'!D264</f>
        <v>2834.82</v>
      </c>
      <c r="E17" s="320">
        <f>'Posebni dio'!E211+'Posebni dio'!E256+'Posebni dio'!E264</f>
        <v>49380.21</v>
      </c>
      <c r="F17" s="326">
        <f>'Posebni dio'!F211+'Posebni dio'!F256+'Posebni dio'!F264</f>
        <v>10900</v>
      </c>
      <c r="G17" s="323">
        <f>'Posebni dio'!G211+'Posebni dio'!G256+'Posebni dio'!G264</f>
        <v>10900</v>
      </c>
      <c r="H17" s="323">
        <f>'Posebni dio'!H211+'Posebni dio'!H256+'Posebni dio'!H264</f>
        <v>10900</v>
      </c>
      <c r="I17" s="315">
        <f t="shared" si="3"/>
        <v>1741.9169471077528</v>
      </c>
      <c r="J17" s="315">
        <f t="shared" si="1"/>
        <v>22.073620181040138</v>
      </c>
      <c r="K17" s="315">
        <f t="shared" si="1"/>
        <v>100</v>
      </c>
      <c r="L17" s="315">
        <f t="shared" si="1"/>
        <v>100</v>
      </c>
    </row>
    <row r="18" spans="1:12" ht="24.75" customHeight="1">
      <c r="A18" s="35">
        <v>37</v>
      </c>
      <c r="B18" s="437" t="s">
        <v>113</v>
      </c>
      <c r="C18" s="438"/>
      <c r="D18" s="320">
        <f>'Posebni dio'!D240+'Posebni dio'!D262+'Posebni dio'!D287+'Posebni dio'!D406+'Posebni dio'!D414+'Posebni dio'!D426+'Posebni dio'!D432</f>
        <v>103192.98</v>
      </c>
      <c r="E18" s="320">
        <f>'Posebni dio'!E240+'Posebni dio'!E262+'Posebni dio'!E287+'Posebni dio'!E406+'Posebni dio'!E414+'Posebni dio'!E426+'Posebni dio'!E432</f>
        <v>86942.6</v>
      </c>
      <c r="F18" s="326">
        <f>'Posebni dio'!F240+'Posebni dio'!F262+'Posebni dio'!F287+'Posebni dio'!F406+'Posebni dio'!F414+'Posebni dio'!F426+'Posebni dio'!F432</f>
        <v>103550</v>
      </c>
      <c r="G18" s="323">
        <f>'Posebni dio'!G240+'Posebni dio'!G262+'Posebni dio'!G287+'Posebni dio'!G406+'Posebni dio'!G414+'Posebni dio'!G426+'Posebni dio'!G432</f>
        <v>103550</v>
      </c>
      <c r="H18" s="323">
        <f>'Posebni dio'!H240+'Posebni dio'!H262+'Posebni dio'!H287+'Posebni dio'!H406+'Posebni dio'!H414+'Posebni dio'!H426+'Posebni dio'!H432</f>
        <v>103550</v>
      </c>
      <c r="I18" s="315">
        <f t="shared" si="3"/>
        <v>84.252436551401075</v>
      </c>
      <c r="J18" s="315">
        <f t="shared" si="1"/>
        <v>119.10156816106259</v>
      </c>
      <c r="K18" s="315">
        <f t="shared" si="1"/>
        <v>100</v>
      </c>
      <c r="L18" s="315">
        <f t="shared" si="1"/>
        <v>100</v>
      </c>
    </row>
    <row r="19" spans="1:12" ht="18" customHeight="1">
      <c r="A19" s="35">
        <v>38</v>
      </c>
      <c r="B19" s="437" t="s">
        <v>160</v>
      </c>
      <c r="C19" s="438"/>
      <c r="D19" s="320">
        <f>'Posebni dio'!D48+'Posebni dio'!D304+'Posebni dio'!D310+'Posebni dio'!D316+'Posebni dio'!D323+'Posebni dio'!D329+'Posebni dio'!D337+'Posebni dio'!D354+'Posebni dio'!D363+'Posebni dio'!D391+'Posebni dio'!D397+'Posebni dio'!D408+'Posebni dio'!D420</f>
        <v>53207.59</v>
      </c>
      <c r="E19" s="320">
        <f>'Posebni dio'!E48+'Posebni dio'!E304+'Posebni dio'!E310+'Posebni dio'!E316+'Posebni dio'!E323+'Posebni dio'!E329+'Posebni dio'!E337+'Posebni dio'!E354+'Posebni dio'!E363+'Posebni dio'!E391+'Posebni dio'!E397+'Posebni dio'!E408+'Posebni dio'!E420</f>
        <v>61052.49</v>
      </c>
      <c r="F19" s="326">
        <f>'Posebni dio'!F48+'Posebni dio'!F304+'Posebni dio'!F310+'Posebni dio'!F316+'Posebni dio'!F323+'Posebni dio'!F329+'Posebni dio'!F337+'Posebni dio'!F354+'Posebni dio'!F363+'Posebni dio'!F391+'Posebni dio'!F397+'Posebni dio'!F408+'Posebni dio'!F420</f>
        <v>73670</v>
      </c>
      <c r="G19" s="323">
        <f>'Posebni dio'!G48+'Posebni dio'!G304+'Posebni dio'!G310+'Posebni dio'!G316+'Posebni dio'!G323+'Posebni dio'!G329+'Posebni dio'!G337+'Posebni dio'!G354+'Posebni dio'!G363+'Posebni dio'!G391+'Posebni dio'!G397+'Posebni dio'!G408+'Posebni dio'!G420</f>
        <v>73670</v>
      </c>
      <c r="H19" s="323">
        <f>'Posebni dio'!H48+'Posebni dio'!H304+'Posebni dio'!H310+'Posebni dio'!H316+'Posebni dio'!H323+'Posebni dio'!H329+'Posebni dio'!H337+'Posebni dio'!H354+'Posebni dio'!H363+'Posebni dio'!H391+'Posebni dio'!H397+'Posebni dio'!H408+'Posebni dio'!H420</f>
        <v>73670</v>
      </c>
      <c r="I19" s="315">
        <f t="shared" si="3"/>
        <v>114.74394912455159</v>
      </c>
      <c r="J19" s="315">
        <f t="shared" si="1"/>
        <v>120.66665913216643</v>
      </c>
      <c r="K19" s="315">
        <f t="shared" si="1"/>
        <v>100</v>
      </c>
      <c r="L19" s="315">
        <f t="shared" si="1"/>
        <v>100</v>
      </c>
    </row>
    <row r="20" spans="1:12" ht="26.25" customHeight="1">
      <c r="A20" s="35">
        <v>4</v>
      </c>
      <c r="B20" s="437" t="s">
        <v>105</v>
      </c>
      <c r="C20" s="438"/>
      <c r="D20" s="320">
        <f>SUM(D21:D22)</f>
        <v>309255.02</v>
      </c>
      <c r="E20" s="320">
        <f t="shared" ref="E20:H20" si="7">SUM(E21:E22)</f>
        <v>1866746.31</v>
      </c>
      <c r="F20" s="326">
        <f t="shared" si="7"/>
        <v>1467200</v>
      </c>
      <c r="G20" s="323">
        <f t="shared" si="7"/>
        <v>1467200</v>
      </c>
      <c r="H20" s="323">
        <f t="shared" si="7"/>
        <v>1467200</v>
      </c>
      <c r="I20" s="315">
        <f t="shared" si="3"/>
        <v>603.62684169201191</v>
      </c>
      <c r="J20" s="315">
        <f t="shared" si="1"/>
        <v>78.596646589862544</v>
      </c>
      <c r="K20" s="315">
        <f t="shared" si="1"/>
        <v>100</v>
      </c>
      <c r="L20" s="315">
        <f t="shared" si="1"/>
        <v>100</v>
      </c>
    </row>
    <row r="21" spans="1:12" ht="35.25" customHeight="1">
      <c r="A21" s="59">
        <v>42</v>
      </c>
      <c r="B21" s="441" t="s">
        <v>130</v>
      </c>
      <c r="C21" s="442"/>
      <c r="D21" s="320">
        <f>'Posebni dio'!D82+'Posebni dio'!D89+'Posebni dio'!D100+'Posebni dio'!D136+'Posebni dio'!D160+'Posebni dio'!D169+'Posebni dio'!D179+'Posebni dio'!D191+'Posebni dio'!D200+'Posebni dio'!D208+'Posebni dio'!D222+'Posebni dio'!D271+'Posebni dio'!D294+'Posebni dio'!D369+'Posebni dio'!D376+'Posebni dio'!D382+'Posebni dio'!D453</f>
        <v>164294.38</v>
      </c>
      <c r="E21" s="320">
        <f>'Posebni dio'!E82+'Posebni dio'!E89+'Posebni dio'!E100+'Posebni dio'!E136+'Posebni dio'!E160+'Posebni dio'!E169+'Posebni dio'!E179+'Posebni dio'!E191+'Posebni dio'!E200+'Posebni dio'!E208+'Posebni dio'!E222+'Posebni dio'!E271+'Posebni dio'!E294+'Posebni dio'!E369+'Posebni dio'!E376+'Posebni dio'!E382+'Posebni dio'!E453</f>
        <v>670250.19000000006</v>
      </c>
      <c r="F21" s="326">
        <f>'Posebni dio'!F82+'Posebni dio'!F89+'Posebni dio'!F100+'Posebni dio'!F136+'Posebni dio'!F160+'Posebni dio'!F169+'Posebni dio'!F179+'Posebni dio'!F191+'Posebni dio'!F200+'Posebni dio'!F208+'Posebni dio'!F222+'Posebni dio'!F271+'Posebni dio'!F294+'Posebni dio'!F369+'Posebni dio'!F376+'Posebni dio'!F382+'Posebni dio'!F453</f>
        <v>1267420</v>
      </c>
      <c r="G21" s="323">
        <f>'Posebni dio'!G82+'Posebni dio'!G89+'Posebni dio'!G100+'Posebni dio'!G136+'Posebni dio'!G160+'Posebni dio'!G169+'Posebni dio'!G179+'Posebni dio'!G191+'Posebni dio'!G200+'Posebni dio'!G208+'Posebni dio'!G222+'Posebni dio'!G271+'Posebni dio'!G294+'Posebni dio'!G369+'Posebni dio'!G376+'Posebni dio'!G382+'Posebni dio'!G453</f>
        <v>1267420</v>
      </c>
      <c r="H21" s="323">
        <f>'Posebni dio'!H82+'Posebni dio'!H89+'Posebni dio'!H100+'Posebni dio'!H136+'Posebni dio'!H160+'Posebni dio'!H169+'Posebni dio'!H179+'Posebni dio'!H191+'Posebni dio'!H200+'Posebni dio'!H208+'Posebni dio'!H222+'Posebni dio'!H271+'Posebni dio'!H294+'Posebni dio'!H369+'Posebni dio'!H376+'Posebni dio'!H382+'Posebni dio'!H453</f>
        <v>1267420</v>
      </c>
      <c r="I21" s="315">
        <f t="shared" si="3"/>
        <v>407.95685768435908</v>
      </c>
      <c r="J21" s="315">
        <f t="shared" si="1"/>
        <v>189.09655213973156</v>
      </c>
      <c r="K21" s="315">
        <f t="shared" si="1"/>
        <v>100</v>
      </c>
      <c r="L21" s="315">
        <f t="shared" si="1"/>
        <v>100</v>
      </c>
    </row>
    <row r="22" spans="1:12" ht="24" customHeight="1">
      <c r="A22" s="35">
        <v>45</v>
      </c>
      <c r="B22" s="437" t="s">
        <v>200</v>
      </c>
      <c r="C22" s="438"/>
      <c r="D22" s="320">
        <f>'Posebni dio'!D59+'Posebni dio'!D98+'Posebni dio'!D172+'Posebni dio'!D255+'Posebni dio'!D296+'Posebni dio'!D346</f>
        <v>144960.64000000001</v>
      </c>
      <c r="E22" s="320">
        <f>'Posebni dio'!E59+'Posebni dio'!E98+'Posebni dio'!E172+'Posebni dio'!E255+'Posebni dio'!E296+'Posebni dio'!E346</f>
        <v>1196496.1199999999</v>
      </c>
      <c r="F22" s="326">
        <f>'Posebni dio'!F59+'Posebni dio'!F98+'Posebni dio'!F172+'Posebni dio'!F225+'Posebni dio'!F296+'Posebni dio'!F346</f>
        <v>199780</v>
      </c>
      <c r="G22" s="323">
        <f>'Posebni dio'!G59+'Posebni dio'!G98+'Posebni dio'!G172+'Posebni dio'!G225+'Posebni dio'!G296+'Posebni dio'!G346</f>
        <v>199780</v>
      </c>
      <c r="H22" s="323">
        <f>'Posebni dio'!H59+'Posebni dio'!H98+'Posebni dio'!H172+'Posebni dio'!H225+'Posebni dio'!H296+'Posebni dio'!H346</f>
        <v>199780</v>
      </c>
      <c r="I22" s="315">
        <f t="shared" si="3"/>
        <v>825.39378965214269</v>
      </c>
      <c r="J22" s="315">
        <f t="shared" si="1"/>
        <v>16.697087158126347</v>
      </c>
      <c r="K22" s="315">
        <f t="shared" si="1"/>
        <v>100</v>
      </c>
      <c r="L22" s="315">
        <f t="shared" si="1"/>
        <v>100</v>
      </c>
    </row>
  </sheetData>
  <mergeCells count="20">
    <mergeCell ref="B22:C22"/>
    <mergeCell ref="A12:C12"/>
    <mergeCell ref="B13:C13"/>
    <mergeCell ref="B14:C14"/>
    <mergeCell ref="B15:C15"/>
    <mergeCell ref="B16:C16"/>
    <mergeCell ref="B17:C17"/>
    <mergeCell ref="B18:C18"/>
    <mergeCell ref="B19:C19"/>
    <mergeCell ref="B20:C20"/>
    <mergeCell ref="B21:C21"/>
    <mergeCell ref="B11:C11"/>
    <mergeCell ref="A2:C2"/>
    <mergeCell ref="E3:G3"/>
    <mergeCell ref="B4:L4"/>
    <mergeCell ref="B5:L5"/>
    <mergeCell ref="A7:C7"/>
    <mergeCell ref="A8:C8"/>
    <mergeCell ref="B9:C9"/>
    <mergeCell ref="B10:C10"/>
  </mergeCells>
  <pageMargins left="0.70866141732283472" right="0.70866141732283472" top="1.1417322834645669" bottom="1.1417322834645669" header="0.74803149606299213" footer="0.74803149606299213"/>
  <pageSetup paperSize="9"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dimension ref="A2:L19"/>
  <sheetViews>
    <sheetView workbookViewId="0">
      <selection activeCell="B5" sqref="B5:L5"/>
    </sheetView>
  </sheetViews>
  <sheetFormatPr defaultRowHeight="13.8"/>
  <cols>
    <col min="1" max="2" width="8.09765625" customWidth="1"/>
    <col min="3" max="3" width="40.19921875" customWidth="1"/>
    <col min="4" max="5" width="8.09765625" customWidth="1"/>
    <col min="6" max="6" width="8.5" customWidth="1"/>
    <col min="7" max="7" width="8.8984375" customWidth="1"/>
    <col min="8" max="8" width="9.09765625" customWidth="1"/>
    <col min="9" max="9" width="5.5" customWidth="1"/>
    <col min="10" max="10" width="5.09765625" customWidth="1"/>
    <col min="11" max="12" width="5.19921875" customWidth="1"/>
    <col min="13" max="1024" width="8.09765625" customWidth="1"/>
  </cols>
  <sheetData>
    <row r="2" spans="1:12">
      <c r="A2" s="443" t="s">
        <v>136</v>
      </c>
      <c r="B2" s="443"/>
    </row>
    <row r="3" spans="1:12">
      <c r="C3" s="444" t="s">
        <v>300</v>
      </c>
      <c r="D3" s="444"/>
      <c r="E3" s="444"/>
      <c r="F3" s="444"/>
      <c r="G3" s="444"/>
      <c r="H3" s="444"/>
      <c r="I3" s="444"/>
      <c r="J3" s="444"/>
      <c r="K3" s="444"/>
      <c r="L3" s="444"/>
    </row>
    <row r="4" spans="1:12">
      <c r="B4" s="434" t="s">
        <v>308</v>
      </c>
      <c r="C4" s="434"/>
      <c r="D4" s="434"/>
      <c r="E4" s="434"/>
      <c r="F4" s="434"/>
      <c r="G4" s="434"/>
      <c r="H4" s="434"/>
      <c r="I4" s="434"/>
      <c r="J4" s="434"/>
      <c r="K4" s="434"/>
      <c r="L4" s="434"/>
    </row>
    <row r="5" spans="1:12">
      <c r="B5" s="435" t="s">
        <v>307</v>
      </c>
      <c r="C5" s="435"/>
      <c r="D5" s="435"/>
      <c r="E5" s="435"/>
      <c r="F5" s="435"/>
      <c r="G5" s="435"/>
      <c r="H5" s="435"/>
      <c r="I5" s="435"/>
      <c r="J5" s="435"/>
      <c r="K5" s="435"/>
      <c r="L5" s="435"/>
    </row>
    <row r="6" spans="1:12" ht="31.2">
      <c r="B6" s="339" t="s">
        <v>55</v>
      </c>
      <c r="C6" s="340" t="s">
        <v>56</v>
      </c>
      <c r="D6" s="262" t="s">
        <v>57</v>
      </c>
      <c r="E6" s="262" t="s">
        <v>58</v>
      </c>
      <c r="F6" s="224" t="s">
        <v>177</v>
      </c>
      <c r="G6" s="105" t="s">
        <v>288</v>
      </c>
      <c r="H6" s="106" t="s">
        <v>289</v>
      </c>
      <c r="I6" s="218" t="s">
        <v>298</v>
      </c>
      <c r="J6" s="218" t="s">
        <v>299</v>
      </c>
      <c r="K6" s="218" t="s">
        <v>292</v>
      </c>
      <c r="L6" s="218" t="s">
        <v>293</v>
      </c>
    </row>
    <row r="7" spans="1:12">
      <c r="A7" s="448" t="s">
        <v>61</v>
      </c>
      <c r="B7" s="449"/>
      <c r="C7" s="450"/>
      <c r="D7" s="317">
        <v>938422.36</v>
      </c>
      <c r="E7" s="316">
        <v>2521733.46</v>
      </c>
      <c r="F7" s="316">
        <f t="shared" ref="F7:H7" si="0">SUM(F8+F10)</f>
        <v>2259600</v>
      </c>
      <c r="G7" s="316">
        <f t="shared" si="0"/>
        <v>2259600</v>
      </c>
      <c r="H7" s="316">
        <f t="shared" si="0"/>
        <v>2259600</v>
      </c>
      <c r="I7" s="219">
        <f>E7/D7*100</f>
        <v>268.72052153574003</v>
      </c>
      <c r="J7" s="219">
        <f t="shared" ref="J7:L19" si="1">F7/E7*100</f>
        <v>89.60502907392916</v>
      </c>
      <c r="K7" s="219">
        <f t="shared" si="1"/>
        <v>100</v>
      </c>
      <c r="L7" s="219">
        <f t="shared" si="1"/>
        <v>100</v>
      </c>
    </row>
    <row r="8" spans="1:12" ht="18.75" customHeight="1">
      <c r="A8" s="451" t="s">
        <v>62</v>
      </c>
      <c r="B8" s="452"/>
      <c r="C8" s="453"/>
      <c r="D8" s="267">
        <f t="shared" ref="D8:E8" si="2">D9</f>
        <v>14763.199999999999</v>
      </c>
      <c r="E8" s="267">
        <f t="shared" si="2"/>
        <v>27938.149999999998</v>
      </c>
      <c r="F8" s="227">
        <f>F9</f>
        <v>10400</v>
      </c>
      <c r="G8" s="110">
        <f>G9</f>
        <v>10400</v>
      </c>
      <c r="H8" s="110">
        <f>H9</f>
        <v>10400</v>
      </c>
      <c r="I8" s="179">
        <f t="shared" ref="I8:I19" si="3">E8/D8*100</f>
        <v>189.24183103934106</v>
      </c>
      <c r="J8" s="179">
        <f t="shared" si="1"/>
        <v>37.225084696016026</v>
      </c>
      <c r="K8" s="179">
        <f t="shared" si="1"/>
        <v>100</v>
      </c>
      <c r="L8" s="179">
        <f t="shared" si="1"/>
        <v>100</v>
      </c>
    </row>
    <row r="9" spans="1:12">
      <c r="A9" s="454" t="s">
        <v>63</v>
      </c>
      <c r="B9" s="455"/>
      <c r="C9" s="456"/>
      <c r="D9" s="269">
        <f>'Posebni dio'!D9</f>
        <v>14763.199999999999</v>
      </c>
      <c r="E9" s="268">
        <f>'Posebni dio'!E9</f>
        <v>27938.149999999998</v>
      </c>
      <c r="F9" s="268">
        <f>'Posebni dio'!F9</f>
        <v>10400</v>
      </c>
      <c r="G9" s="268">
        <f>'Posebni dio'!G9</f>
        <v>10400</v>
      </c>
      <c r="H9" s="268">
        <f>'Posebni dio'!H9</f>
        <v>10400</v>
      </c>
      <c r="I9" s="180">
        <f t="shared" si="3"/>
        <v>189.24183103934106</v>
      </c>
      <c r="J9" s="180">
        <f t="shared" si="1"/>
        <v>37.225084696016026</v>
      </c>
      <c r="K9" s="180">
        <f t="shared" si="1"/>
        <v>100</v>
      </c>
      <c r="L9" s="180">
        <f t="shared" si="1"/>
        <v>100</v>
      </c>
    </row>
    <row r="10" spans="1:12" ht="16.5" customHeight="1">
      <c r="A10" s="451" t="s">
        <v>62</v>
      </c>
      <c r="B10" s="452"/>
      <c r="C10" s="453"/>
      <c r="D10" s="319">
        <f>SUM(D11:D19)</f>
        <v>742858.2200000002</v>
      </c>
      <c r="E10" s="318">
        <f t="shared" ref="E10:H10" si="4">SUM(E11:E19)</f>
        <v>2318179.61</v>
      </c>
      <c r="F10" s="318">
        <f t="shared" si="4"/>
        <v>2249200</v>
      </c>
      <c r="G10" s="318">
        <f t="shared" si="4"/>
        <v>2249200</v>
      </c>
      <c r="H10" s="318">
        <f t="shared" si="4"/>
        <v>2249200</v>
      </c>
      <c r="I10" s="220">
        <f t="shared" si="3"/>
        <v>312.06218731752057</v>
      </c>
      <c r="J10" s="220">
        <f t="shared" si="1"/>
        <v>97.024406145993154</v>
      </c>
      <c r="K10" s="220">
        <f t="shared" si="1"/>
        <v>100</v>
      </c>
      <c r="L10" s="220">
        <f t="shared" si="1"/>
        <v>100</v>
      </c>
    </row>
    <row r="11" spans="1:12" ht="16.5" customHeight="1">
      <c r="A11" s="454" t="s">
        <v>72</v>
      </c>
      <c r="B11" s="455"/>
      <c r="C11" s="456"/>
      <c r="D11" s="269">
        <f>'Posebni dio'!D26</f>
        <v>303644.63</v>
      </c>
      <c r="E11" s="269">
        <f>'Posebni dio'!E26</f>
        <v>1266998.47</v>
      </c>
      <c r="F11" s="269">
        <f>'Posebni dio'!F26</f>
        <v>396300</v>
      </c>
      <c r="G11" s="269">
        <f>'Posebni dio'!G26</f>
        <v>396300</v>
      </c>
      <c r="H11" s="269">
        <f>'Posebni dio'!H26</f>
        <v>396300</v>
      </c>
      <c r="I11" s="180">
        <f t="shared" si="3"/>
        <v>417.26358539586226</v>
      </c>
      <c r="J11" s="180">
        <f t="shared" si="1"/>
        <v>31.278648663245821</v>
      </c>
      <c r="K11" s="180">
        <f t="shared" si="1"/>
        <v>100</v>
      </c>
      <c r="L11" s="180">
        <f t="shared" si="1"/>
        <v>100</v>
      </c>
    </row>
    <row r="12" spans="1:12">
      <c r="A12" s="454" t="s">
        <v>83</v>
      </c>
      <c r="B12" s="455"/>
      <c r="C12" s="456"/>
      <c r="D12" s="335">
        <f>'Posebni dio'!D103</f>
        <v>245321.63</v>
      </c>
      <c r="E12" s="291">
        <f>'Posebni dio'!E103</f>
        <v>671975.58000000007</v>
      </c>
      <c r="F12" s="291">
        <f>'Posebni dio'!F103</f>
        <v>1225290</v>
      </c>
      <c r="G12" s="291">
        <f>'Posebni dio'!G103</f>
        <v>1225290</v>
      </c>
      <c r="H12" s="291">
        <f>'Posebni dio'!H103</f>
        <v>1225290</v>
      </c>
      <c r="I12" s="180">
        <f t="shared" si="3"/>
        <v>273.91615651665126</v>
      </c>
      <c r="J12" s="180">
        <f t="shared" si="1"/>
        <v>182.34144758653281</v>
      </c>
      <c r="K12" s="180">
        <f t="shared" si="1"/>
        <v>100</v>
      </c>
      <c r="L12" s="180">
        <f t="shared" si="1"/>
        <v>100</v>
      </c>
    </row>
    <row r="13" spans="1:12">
      <c r="A13" s="457" t="s">
        <v>95</v>
      </c>
      <c r="B13" s="458"/>
      <c r="C13" s="459"/>
      <c r="D13" s="336">
        <f>'Posebni dio'!D215</f>
        <v>59608.4</v>
      </c>
      <c r="E13" s="300">
        <f>'Posebni dio'!E215</f>
        <v>173866.89</v>
      </c>
      <c r="F13" s="300">
        <f>'Posebni dio'!F215</f>
        <v>114830</v>
      </c>
      <c r="G13" s="300">
        <f>'Posebni dio'!G215</f>
        <v>114830</v>
      </c>
      <c r="H13" s="300">
        <f>'Posebni dio'!H215</f>
        <v>114830</v>
      </c>
      <c r="I13" s="180">
        <f t="shared" si="3"/>
        <v>291.68186027472638</v>
      </c>
      <c r="J13" s="180">
        <f t="shared" si="1"/>
        <v>66.044777128066173</v>
      </c>
      <c r="K13" s="180">
        <f t="shared" si="1"/>
        <v>100</v>
      </c>
      <c r="L13" s="180">
        <f t="shared" si="1"/>
        <v>100</v>
      </c>
    </row>
    <row r="14" spans="1:12">
      <c r="A14" s="457" t="s">
        <v>99</v>
      </c>
      <c r="B14" s="458"/>
      <c r="C14" s="459"/>
      <c r="D14" s="337">
        <f>'Posebni dio'!D250</f>
        <v>34285.15</v>
      </c>
      <c r="E14" s="299">
        <f>'Posebni dio'!E250</f>
        <v>56016.35</v>
      </c>
      <c r="F14" s="299">
        <f>'Posebni dio'!F250</f>
        <v>74040</v>
      </c>
      <c r="G14" s="299">
        <f>'Posebni dio'!G250</f>
        <v>74040</v>
      </c>
      <c r="H14" s="299">
        <f>'Posebni dio'!H250</f>
        <v>74040</v>
      </c>
      <c r="I14" s="180">
        <f t="shared" si="3"/>
        <v>163.38370985689139</v>
      </c>
      <c r="J14" s="180">
        <f t="shared" si="1"/>
        <v>132.17569513186774</v>
      </c>
      <c r="K14" s="180">
        <f t="shared" si="1"/>
        <v>100</v>
      </c>
      <c r="L14" s="180">
        <f t="shared" si="1"/>
        <v>100</v>
      </c>
    </row>
    <row r="15" spans="1:12">
      <c r="A15" s="457" t="s">
        <v>117</v>
      </c>
      <c r="B15" s="458"/>
      <c r="C15" s="459"/>
      <c r="D15" s="337">
        <f>'Posebni dio'!D298</f>
        <v>4711.66</v>
      </c>
      <c r="E15" s="299">
        <f>'Posebni dio'!E298</f>
        <v>6636.14</v>
      </c>
      <c r="F15" s="299">
        <f>'Posebni dio'!F298</f>
        <v>11990</v>
      </c>
      <c r="G15" s="299">
        <f>'Posebni dio'!G298</f>
        <v>11990</v>
      </c>
      <c r="H15" s="299">
        <f>'Posebni dio'!H298</f>
        <v>11990</v>
      </c>
      <c r="I15" s="188">
        <f t="shared" si="3"/>
        <v>140.84505248680935</v>
      </c>
      <c r="J15" s="188">
        <f t="shared" si="1"/>
        <v>180.67732145494219</v>
      </c>
      <c r="K15" s="188">
        <f t="shared" si="1"/>
        <v>100</v>
      </c>
      <c r="L15" s="188">
        <f t="shared" si="1"/>
        <v>100</v>
      </c>
    </row>
    <row r="16" spans="1:12">
      <c r="A16" s="445" t="s">
        <v>120</v>
      </c>
      <c r="B16" s="446"/>
      <c r="C16" s="447"/>
      <c r="D16" s="338">
        <f>'Posebni dio'!D331</f>
        <v>21554.17</v>
      </c>
      <c r="E16" s="307">
        <f>'Posebni dio'!E331</f>
        <v>72997.540000000008</v>
      </c>
      <c r="F16" s="307">
        <f>'Posebni dio'!F331</f>
        <v>103540</v>
      </c>
      <c r="G16" s="307">
        <f>'Posebni dio'!G331</f>
        <v>103540</v>
      </c>
      <c r="H16" s="307">
        <f>'Posebni dio'!H331</f>
        <v>103540</v>
      </c>
      <c r="I16" s="188">
        <f t="shared" si="3"/>
        <v>338.67015060194854</v>
      </c>
      <c r="J16" s="188">
        <f t="shared" si="1"/>
        <v>141.84039626540837</v>
      </c>
      <c r="K16" s="188">
        <f t="shared" si="1"/>
        <v>100</v>
      </c>
      <c r="L16" s="188">
        <f t="shared" si="1"/>
        <v>100</v>
      </c>
    </row>
    <row r="17" spans="1:12">
      <c r="A17" s="445" t="s">
        <v>121</v>
      </c>
      <c r="B17" s="446"/>
      <c r="C17" s="447"/>
      <c r="D17" s="337">
        <f>'Posebni dio'!D348</f>
        <v>37086.29</v>
      </c>
      <c r="E17" s="299">
        <f>'Posebni dio'!E348</f>
        <v>42471.299999999996</v>
      </c>
      <c r="F17" s="299">
        <f>'Posebni dio'!F348</f>
        <v>113920</v>
      </c>
      <c r="G17" s="299">
        <f>'Posebni dio'!G348</f>
        <v>113920</v>
      </c>
      <c r="H17" s="299">
        <f>'Posebni dio'!H348</f>
        <v>113920</v>
      </c>
      <c r="I17" s="180">
        <f t="shared" si="3"/>
        <v>114.52021757905683</v>
      </c>
      <c r="J17" s="180">
        <f t="shared" si="1"/>
        <v>268.22819174360097</v>
      </c>
      <c r="K17" s="180">
        <f t="shared" si="1"/>
        <v>100</v>
      </c>
      <c r="L17" s="180">
        <f t="shared" si="1"/>
        <v>100</v>
      </c>
    </row>
    <row r="18" spans="1:12">
      <c r="A18" s="457" t="s">
        <v>125</v>
      </c>
      <c r="B18" s="458"/>
      <c r="C18" s="459"/>
      <c r="D18" s="337">
        <f>'Posebni dio'!D399</f>
        <v>36646.29</v>
      </c>
      <c r="E18" s="299">
        <f>'Posebni dio'!E399</f>
        <v>27217.34</v>
      </c>
      <c r="F18" s="299">
        <f>'Posebni dio'!F399</f>
        <v>209290</v>
      </c>
      <c r="G18" s="299">
        <f>'Posebni dio'!G399</f>
        <v>209290</v>
      </c>
      <c r="H18" s="299">
        <f>'Posebni dio'!H399</f>
        <v>209290</v>
      </c>
      <c r="I18" s="188">
        <f t="shared" si="3"/>
        <v>74.270383168391675</v>
      </c>
      <c r="J18" s="188">
        <f t="shared" si="1"/>
        <v>768.95831848373132</v>
      </c>
      <c r="K18" s="188">
        <f t="shared" si="1"/>
        <v>100</v>
      </c>
      <c r="L18" s="188">
        <f t="shared" si="1"/>
        <v>100</v>
      </c>
    </row>
    <row r="19" spans="1:12" ht="15.6">
      <c r="A19" s="460" t="s">
        <v>306</v>
      </c>
      <c r="B19" s="461"/>
      <c r="C19" s="462"/>
      <c r="D19" s="284">
        <f t="shared" ref="D19:E19" si="5">SUM(D20)</f>
        <v>0</v>
      </c>
      <c r="E19" s="284">
        <f t="shared" si="5"/>
        <v>0</v>
      </c>
      <c r="F19" s="238">
        <f>SUM(F20)</f>
        <v>0</v>
      </c>
      <c r="G19" s="119">
        <f>SUM(G20)</f>
        <v>0</v>
      </c>
      <c r="H19" s="119">
        <f>SUM(H20)</f>
        <v>0</v>
      </c>
      <c r="I19" s="188" t="e">
        <f t="shared" si="3"/>
        <v>#DIV/0!</v>
      </c>
      <c r="J19" s="188" t="e">
        <f t="shared" si="1"/>
        <v>#DIV/0!</v>
      </c>
      <c r="K19" s="188" t="e">
        <f t="shared" si="1"/>
        <v>#DIV/0!</v>
      </c>
      <c r="L19" s="188" t="e">
        <f t="shared" si="1"/>
        <v>#DIV/0!</v>
      </c>
    </row>
  </sheetData>
  <mergeCells count="17">
    <mergeCell ref="A17:C17"/>
    <mergeCell ref="A18:C18"/>
    <mergeCell ref="A19:C19"/>
    <mergeCell ref="A11:C11"/>
    <mergeCell ref="A12:C12"/>
    <mergeCell ref="A13:C13"/>
    <mergeCell ref="A14:C14"/>
    <mergeCell ref="A15:C15"/>
    <mergeCell ref="A2:B2"/>
    <mergeCell ref="C3:L3"/>
    <mergeCell ref="B4:L4"/>
    <mergeCell ref="B5:L5"/>
    <mergeCell ref="A16:C16"/>
    <mergeCell ref="A7:C7"/>
    <mergeCell ref="A10:C10"/>
    <mergeCell ref="A9:C9"/>
    <mergeCell ref="A8:C8"/>
  </mergeCells>
  <pageMargins left="0.70866141732283472" right="0.70866141732283472" top="1.1417322834645669" bottom="1.1417322834645669" header="0.74803149606299213" footer="0.74803149606299213"/>
  <pageSetup paperSize="9" fitToWidth="0" fitToHeight="0" orientation="landscape" r:id="rId1"/>
  <headerFooter alignWithMargins="0"/>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216</TotalTime>
  <Application>Microsoft Excel</Application>
  <DocSecurity>0</DocSecurity>
  <ScaleCrop>false</ScaleCrop>
  <HeadingPairs>
    <vt:vector size="2" baseType="variant">
      <vt:variant>
        <vt:lpstr>Radni listovi</vt:lpstr>
      </vt:variant>
      <vt:variant>
        <vt:i4>6</vt:i4>
      </vt:variant>
    </vt:vector>
  </HeadingPairs>
  <TitlesOfParts>
    <vt:vector size="6" baseType="lpstr">
      <vt:lpstr>Naslovna</vt:lpstr>
      <vt:lpstr>Opći dio</vt:lpstr>
      <vt:lpstr>Posebni dio</vt:lpstr>
      <vt:lpstr>Ekonomska klasifikacija</vt:lpstr>
      <vt:lpstr>Funkcijska klasifikacija</vt: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Zdenko</dc:creator>
  <cp:lastModifiedBy>Vesna</cp:lastModifiedBy>
  <cp:revision>2</cp:revision>
  <cp:lastPrinted>2023-05-16T14:30:33Z</cp:lastPrinted>
  <dcterms:created xsi:type="dcterms:W3CDTF">2023-01-04T07:45:30Z</dcterms:created>
  <dcterms:modified xsi:type="dcterms:W3CDTF">2023-05-16T14:30:45Z</dcterms:modified>
</cp:coreProperties>
</file>